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3\"/>
    </mc:Choice>
  </mc:AlternateContent>
  <xr:revisionPtr revIDLastSave="0" documentId="13_ncr:1_{67F3DD24-C8AF-4705-A7B1-B944281D3097}" xr6:coauthVersionLast="47" xr6:coauthVersionMax="47" xr10:uidLastSave="{00000000-0000-0000-0000-000000000000}"/>
  <bookViews>
    <workbookView xWindow="-12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PE" sheetId="49" r:id="rId27"/>
    <sheet name="SA-TIEHH" sheetId="27" r:id="rId28"/>
    <sheet name="SCAMS" sheetId="28" r:id="rId29"/>
    <sheet name="TASM" sheetId="48" r:id="rId30"/>
    <sheet name="TPC" sheetId="10" r:id="rId31"/>
    <sheet name="Zamo" sheetId="29" r:id="rId32"/>
    <sheet name="Misc" sheetId="30" r:id="rId33"/>
    <sheet name="Cont" sheetId="31" r:id="rId34"/>
    <sheet name="PGSA" sheetId="44" r:id="rId35"/>
  </sheets>
  <externalReferences>
    <externalReference r:id="rId36"/>
  </externalReferences>
  <definedNames>
    <definedName name="_xlnm.Print_Area" localSheetId="0">'Total Orgs'!$A$1:$J$42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E30" i="1"/>
  <c r="E33" i="1"/>
  <c r="D19" i="25"/>
  <c r="B5" i="49"/>
  <c r="C6" i="1"/>
  <c r="D18" i="42" l="1"/>
  <c r="C11" i="1"/>
  <c r="E37" i="1" l="1"/>
  <c r="D37" i="1"/>
  <c r="F37" i="1" s="1"/>
  <c r="B7" i="10" l="1"/>
  <c r="B7" i="27"/>
  <c r="B7" i="13"/>
  <c r="B8" i="49"/>
  <c r="C1" i="49"/>
  <c r="F33" i="1"/>
  <c r="B42" i="1"/>
  <c r="C12" i="1"/>
  <c r="D12" i="1"/>
  <c r="F19" i="1"/>
  <c r="D35" i="1"/>
  <c r="B5" i="48"/>
  <c r="B8" i="48"/>
  <c r="C1" i="48"/>
  <c r="D30" i="1"/>
  <c r="D29" i="1"/>
  <c r="D24" i="1"/>
  <c r="B9" i="49" l="1"/>
  <c r="B9" i="48"/>
  <c r="B5" i="47"/>
  <c r="B8" i="47"/>
  <c r="E29" i="1" s="1"/>
  <c r="F29" i="1" s="1"/>
  <c r="C1" i="47"/>
  <c r="F9" i="1"/>
  <c r="B5" i="46"/>
  <c r="B8" i="46"/>
  <c r="C1" i="46"/>
  <c r="F24" i="1"/>
  <c r="B5" i="45"/>
  <c r="B9" i="45" s="1"/>
  <c r="B5" i="14"/>
  <c r="B8" i="45"/>
  <c r="C1" i="45"/>
  <c r="B9" i="47" l="1"/>
  <c r="B9" i="46"/>
  <c r="F30" i="1"/>
  <c r="B5" i="44"/>
  <c r="B8" i="44" l="1"/>
  <c r="B9" i="44" s="1"/>
  <c r="C1" i="44"/>
  <c r="B7" i="31"/>
  <c r="E40" i="1" s="1"/>
  <c r="C1" i="31"/>
  <c r="B8" i="30"/>
  <c r="B7" i="30"/>
  <c r="C1" i="30"/>
  <c r="B8" i="29"/>
  <c r="E38" i="1" s="1"/>
  <c r="B5" i="29"/>
  <c r="C1" i="29"/>
  <c r="B8" i="10"/>
  <c r="E36" i="1" s="1"/>
  <c r="B5" i="10"/>
  <c r="C1" i="10"/>
  <c r="B8" i="28"/>
  <c r="B5" i="28"/>
  <c r="C1" i="28"/>
  <c r="B8" i="27"/>
  <c r="B5" i="27"/>
  <c r="B9" i="27" s="1"/>
  <c r="C1" i="27"/>
  <c r="B8" i="6"/>
  <c r="E32" i="1" s="1"/>
  <c r="B5" i="6"/>
  <c r="C1" i="6"/>
  <c r="B8" i="25"/>
  <c r="E31" i="1" s="1"/>
  <c r="B5" i="25"/>
  <c r="C1" i="25"/>
  <c r="B8" i="20"/>
  <c r="E28" i="1" s="1"/>
  <c r="B5" i="20"/>
  <c r="C1" i="20"/>
  <c r="B8" i="19"/>
  <c r="B5" i="19"/>
  <c r="C1" i="19"/>
  <c r="B8" i="18"/>
  <c r="B5" i="18"/>
  <c r="C1" i="18"/>
  <c r="B8" i="17"/>
  <c r="E25" i="1" s="1"/>
  <c r="B5" i="17"/>
  <c r="C1" i="17"/>
  <c r="B8" i="14"/>
  <c r="E23" i="1" s="1"/>
  <c r="C1" i="14"/>
  <c r="B8" i="40"/>
  <c r="E22" i="1" s="1"/>
  <c r="B5" i="40"/>
  <c r="C1" i="40"/>
  <c r="B8" i="21"/>
  <c r="E21" i="1" s="1"/>
  <c r="B5" i="21"/>
  <c r="C1" i="21"/>
  <c r="B8" i="13"/>
  <c r="E20" i="1" s="1"/>
  <c r="B5" i="13"/>
  <c r="C1" i="13"/>
  <c r="B8" i="23"/>
  <c r="E17" i="1" s="1"/>
  <c r="B5" i="23"/>
  <c r="B9" i="23" s="1"/>
  <c r="C1" i="23"/>
  <c r="B8" i="41"/>
  <c r="B5" i="41"/>
  <c r="B9" i="41" s="1"/>
  <c r="C1" i="41"/>
  <c r="B8" i="9"/>
  <c r="E14" i="1" s="1"/>
  <c r="B5" i="9"/>
  <c r="C1" i="9"/>
  <c r="B8" i="8"/>
  <c r="B5" i="8"/>
  <c r="C1" i="8"/>
  <c r="B8" i="35"/>
  <c r="E12" i="1" s="1"/>
  <c r="F12" i="1" s="1"/>
  <c r="B5" i="35"/>
  <c r="C1" i="35"/>
  <c r="B8" i="33"/>
  <c r="E11" i="1" s="1"/>
  <c r="F11" i="1" s="1"/>
  <c r="B5" i="33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C40" i="1"/>
  <c r="E39" i="1"/>
  <c r="C39" i="1"/>
  <c r="D38" i="1"/>
  <c r="C38" i="1"/>
  <c r="C36" i="1"/>
  <c r="F35" i="1"/>
  <c r="E16" i="1"/>
  <c r="C16" i="1"/>
  <c r="D32" i="1"/>
  <c r="C32" i="1"/>
  <c r="D31" i="1"/>
  <c r="C31" i="1"/>
  <c r="D28" i="1"/>
  <c r="C28" i="1"/>
  <c r="D27" i="1"/>
  <c r="C27" i="1"/>
  <c r="D26" i="1"/>
  <c r="C26" i="1"/>
  <c r="D25" i="1"/>
  <c r="C25" i="1"/>
  <c r="D23" i="1"/>
  <c r="C23" i="1"/>
  <c r="D22" i="1"/>
  <c r="C22" i="1"/>
  <c r="C21" i="1"/>
  <c r="C20" i="1"/>
  <c r="D17" i="1"/>
  <c r="C17" i="1"/>
  <c r="E15" i="1"/>
  <c r="D15" i="1"/>
  <c r="C15" i="1"/>
  <c r="D14" i="1"/>
  <c r="C14" i="1"/>
  <c r="D13" i="1"/>
  <c r="C13" i="1"/>
  <c r="D8" i="1"/>
  <c r="C8" i="1"/>
  <c r="D7" i="1"/>
  <c r="C7" i="1"/>
  <c r="D6" i="1"/>
  <c r="D5" i="1"/>
  <c r="C5" i="1"/>
  <c r="D4" i="1"/>
  <c r="C4" i="1"/>
  <c r="B9" i="35" l="1"/>
  <c r="B9" i="13"/>
  <c r="B9" i="14"/>
  <c r="B9" i="21"/>
  <c r="F14" i="1"/>
  <c r="B9" i="9"/>
  <c r="B9" i="33"/>
  <c r="F16" i="1"/>
  <c r="F21" i="1"/>
  <c r="B9" i="25"/>
  <c r="F31" i="1"/>
  <c r="F32" i="1"/>
  <c r="F17" i="1"/>
  <c r="F23" i="1"/>
  <c r="F15" i="1"/>
  <c r="F39" i="1"/>
  <c r="F40" i="1"/>
  <c r="B9" i="4"/>
  <c r="B9" i="19"/>
  <c r="F36" i="1"/>
  <c r="B9" i="10"/>
  <c r="B9" i="6"/>
  <c r="B9" i="18"/>
  <c r="B9" i="2"/>
  <c r="B9" i="17"/>
  <c r="F25" i="1"/>
  <c r="B9" i="5"/>
  <c r="F20" i="1"/>
  <c r="F38" i="1"/>
  <c r="B9" i="29"/>
  <c r="B9" i="8"/>
  <c r="E7" i="1"/>
  <c r="F7" i="1" s="1"/>
  <c r="B9" i="40"/>
  <c r="F22" i="1"/>
  <c r="E27" i="1"/>
  <c r="F27" i="1" s="1"/>
  <c r="F4" i="1"/>
  <c r="F28" i="1"/>
  <c r="B9" i="20"/>
  <c r="B9" i="42"/>
  <c r="F6" i="1"/>
  <c r="E5" i="1"/>
  <c r="F5" i="1" s="1"/>
  <c r="D42" i="1"/>
  <c r="B9" i="28"/>
  <c r="B8" i="31"/>
  <c r="E26" i="1"/>
  <c r="F26" i="1" s="1"/>
  <c r="E13" i="1"/>
  <c r="F13" i="1" s="1"/>
  <c r="B9" i="3"/>
  <c r="E34" i="1"/>
  <c r="F34" i="1" s="1"/>
  <c r="E8" i="1"/>
  <c r="F8" i="1" s="1"/>
  <c r="F42" i="1" l="1"/>
  <c r="E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tc={3D970B1C-CC63-45D7-9907-1B0817B6DAB4}</author>
    <author>tc={9B48C300-CABE-4141-96C6-D7B877C79E86}</author>
    <author>tc={BFDBD09F-7F0F-4A1A-9A89-28C032527BA5}</author>
  </authors>
  <commentList>
    <comment ref="B7" authorId="0" shapeId="0" xr:uid="{3D970B1C-CC63-45D7-9907-1B0817B6DAB4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last year allocation</t>
      </text>
    </comment>
    <comment ref="A22" authorId="1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  <comment ref="B33" authorId="2" shapeId="0" xr:uid="{BFDBD09F-7F0F-4A1A-9A89-28C032527BA5}">
      <text>
        <t>[Threaded comment]
Your version of Excel allows you to read this threaded comment; however, any edits to it will get removed if the file is opened in a newer version of Excel. Learn more: https://go.microsoft.com/fwlink/?linkid=870924
Comment:
    Setting up training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tc={7F6C9B8E-4F10-431F-A123-E26E0445E696}</author>
  </authors>
  <commentList>
    <comment ref="D12" authorId="0" shapeId="0" xr:uid="{7F6C9B8E-4F10-431F-A123-E26E0445E696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shuttle</t>
      </text>
    </comment>
  </commentList>
</comments>
</file>

<file path=xl/sharedStrings.xml><?xml version="1.0" encoding="utf-8"?>
<sst xmlns="http://schemas.openxmlformats.org/spreadsheetml/2006/main" count="673" uniqueCount="221">
  <si>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</si>
  <si>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</si>
  <si>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</si>
  <si>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</si>
  <si>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</si>
  <si>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</si>
  <si>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</si>
  <si>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</si>
  <si>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</si>
  <si>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</si>
  <si>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</si>
  <si>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</si>
  <si>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</si>
  <si>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</si>
  <si>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</si>
  <si>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</si>
  <si>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</si>
  <si>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</si>
  <si>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</si>
  <si>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</si>
  <si>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</si>
  <si>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</si>
  <si>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</si>
  <si>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</si>
  <si>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</si>
  <si>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</si>
  <si>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</si>
  <si>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</si>
  <si>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</si>
  <si>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</si>
  <si>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</si>
  <si>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</si>
  <si>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</si>
  <si>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</si>
  <si>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</si>
  <si>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</si>
  <si>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</si>
  <si>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</si>
  <si>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</si>
  <si>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</si>
  <si>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</si>
  <si>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</si>
  <si>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</si>
  <si>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</si>
  <si>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</si>
  <si>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</si>
  <si>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</si>
  <si>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</si>
  <si>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</si>
  <si>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</si>
  <si>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</si>
  <si>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</si>
  <si>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</si>
  <si>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</si>
  <si>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</si>
  <si>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</si>
  <si>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</si>
  <si>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</si>
  <si>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</si>
  <si>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</si>
  <si>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</si>
  <si>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</si>
  <si>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</si>
  <si>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</si>
  <si>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</si>
  <si>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</si>
  <si>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</si>
  <si>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</si>
  <si>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</si>
  <si>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</si>
  <si>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</si>
  <si>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</si>
  <si>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</si>
  <si>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</si>
  <si>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</si>
  <si>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</si>
  <si>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</si>
  <si>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</si>
  <si>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</si>
  <si>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Philosohy Graduate Student Association</t>
  </si>
  <si>
    <t>Philosophy Graduate Student Association</t>
  </si>
  <si>
    <t>Alyssa Hay</t>
  </si>
  <si>
    <t>Evan A Perkowski  -   VP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</si>
  <si>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</si>
  <si>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</si>
  <si>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</si>
  <si>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</si>
  <si>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</si>
  <si>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</si>
  <si>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</si>
  <si>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Lost entire balance; did not complete all requirements</t>
  </si>
  <si>
    <t>Graduate Assembly</t>
  </si>
  <si>
    <t>Society of Plastics Engineers</t>
  </si>
  <si>
    <t>Society of Plastic Engineers</t>
  </si>
  <si>
    <t>Funds left on table</t>
  </si>
  <si>
    <t>Have not meet requirement</t>
  </si>
  <si>
    <t>TTUAB Association of Biologists</t>
  </si>
  <si>
    <t>Budget 2022-23</t>
  </si>
  <si>
    <t>September 2022-August 2023</t>
  </si>
  <si>
    <t>Graduate Artist Association</t>
  </si>
  <si>
    <t>Environmental Toxicology Student Association</t>
  </si>
  <si>
    <t>TV2302184</t>
  </si>
  <si>
    <t>Las Cruces, NM - conf</t>
  </si>
  <si>
    <t>Western Region Asso of Am. Ag Education</t>
  </si>
  <si>
    <t>Funding Training 2nd officer</t>
  </si>
  <si>
    <t>Funding Training 1st officer</t>
  </si>
  <si>
    <t>10-9 to 10-15</t>
  </si>
  <si>
    <t>TV2302795     Atlanta, GA</t>
  </si>
  <si>
    <t>West Texas Asso for Women in STEAM</t>
  </si>
  <si>
    <t>R11801712</t>
  </si>
  <si>
    <t>Orlando, FL   11-16-2022 to 11-18-2022</t>
  </si>
  <si>
    <t>TV 2303372 for 2500.00 requested advance for 1500.00</t>
  </si>
  <si>
    <t>PCARD (Elizabeth M)  registration for conference</t>
  </si>
  <si>
    <t>to Orlando, FL</t>
  </si>
  <si>
    <t>TB - SCARBOROUGH SPECIALTIES</t>
  </si>
  <si>
    <t>req 164763638   printing polo's</t>
  </si>
  <si>
    <t>JTB - reimb conference registration</t>
  </si>
  <si>
    <t>req 165033247</t>
  </si>
  <si>
    <t>Hotel and Gas on TAC 7689  -  DALLAS, TX</t>
  </si>
  <si>
    <t>TAC 7689 Hotel - Holiday Inn   -   DALLAS, TX</t>
  </si>
  <si>
    <t>and gas.   ON STATEMENT 11/03/2022</t>
  </si>
  <si>
    <t>TAC 0693  hotel for Orlando</t>
  </si>
  <si>
    <t xml:space="preserve">TV  2302927 </t>
  </si>
  <si>
    <t>on statement 12-3-2022</t>
  </si>
  <si>
    <t>TB Advance Graphix</t>
  </si>
  <si>
    <t>req 167441972   beanies</t>
  </si>
  <si>
    <t>Oklahoma City, OK</t>
  </si>
  <si>
    <t>TV  2310166</t>
  </si>
  <si>
    <t>TAC - Airline ticket forr GS - Dr. Walker</t>
  </si>
  <si>
    <t>3-31 to 4-2   from Houston</t>
  </si>
  <si>
    <t>TAC - airlinet ticket for Jennifer Walker</t>
  </si>
  <si>
    <t>SW paid 1/2;    3-31 to 4-2</t>
  </si>
  <si>
    <t>TB - Advance Grahix</t>
  </si>
  <si>
    <t>req 168516575   t-shirts</t>
  </si>
  <si>
    <t>2+21</t>
  </si>
  <si>
    <t>TB - Adavnce Grjaphix</t>
  </si>
  <si>
    <t>req 1685523958  -  tshirts</t>
  </si>
  <si>
    <t>TV 2312711</t>
  </si>
  <si>
    <t>Denver, CO - conference and annual meeting 2023</t>
  </si>
  <si>
    <t>TB - Staybridge</t>
  </si>
  <si>
    <t>req  168742276     Rangall DeYoung</t>
  </si>
  <si>
    <t>req  168729240   Stephen Powers</t>
  </si>
  <si>
    <t>TAC trip to Dallas, TX</t>
  </si>
  <si>
    <t>GS - Staybridge speaker Dexter Palmer</t>
  </si>
  <si>
    <t>req 169026429</t>
  </si>
  <si>
    <t>Travel Cincinniate, Ohio</t>
  </si>
  <si>
    <t>National Council on Education conference</t>
  </si>
  <si>
    <t>price included hotel - divided expense with other org</t>
  </si>
  <si>
    <t>TV 2314779</t>
  </si>
  <si>
    <t>TB 170277881</t>
  </si>
  <si>
    <t>reimburse postage</t>
  </si>
  <si>
    <t>REQ 170433981   TUMBLERS</t>
  </si>
  <si>
    <t>TAC 5464 BNB in Atlanta, GA</t>
  </si>
  <si>
    <t>to attend 57th Rock Mechanics Symposium</t>
  </si>
  <si>
    <t>TB - Advance Graphix</t>
  </si>
  <si>
    <t>req 171203573</t>
  </si>
  <si>
    <t>req 171204691</t>
  </si>
  <si>
    <t>Copy Mail - printing flyer</t>
  </si>
  <si>
    <t>req 171278133</t>
  </si>
  <si>
    <t xml:space="preserve">TV    </t>
  </si>
  <si>
    <t>airbnb on TAC 5464</t>
  </si>
  <si>
    <t>TV 2315717</t>
  </si>
  <si>
    <t>San Antonio, TX   TX Asso of Museum conference</t>
  </si>
  <si>
    <t>GS - Tamar Schapiro</t>
  </si>
  <si>
    <t>req 171486382</t>
  </si>
  <si>
    <t>TB - Philosophy Grad  reimbursement</t>
  </si>
  <si>
    <t>req 171591852</t>
  </si>
  <si>
    <t>TV 2318905</t>
  </si>
  <si>
    <t>ATLANTA, GA</t>
  </si>
  <si>
    <t>IH - reimbursment for registration</t>
  </si>
  <si>
    <t>1336.00 amount of receipts</t>
  </si>
  <si>
    <t>IH - reimb registration fees</t>
  </si>
  <si>
    <t xml:space="preserve">req </t>
  </si>
  <si>
    <t>TB 171738497    Tiffany Murray - GS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</si>
  <si>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</si>
  <si>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req 171758297</t>
  </si>
  <si>
    <t>TV 2319406    corp trip</t>
  </si>
  <si>
    <t>TV 2319729</t>
  </si>
  <si>
    <t>Chidera to Houston</t>
  </si>
  <si>
    <t>TV 2319738</t>
  </si>
  <si>
    <t>Seattle, WA</t>
  </si>
  <si>
    <t>TV 2319689 to Austin, TX</t>
  </si>
  <si>
    <t>TB - reimbursement to org for shits</t>
  </si>
  <si>
    <t>req 172696982</t>
  </si>
  <si>
    <t>req 172807258   polos</t>
  </si>
  <si>
    <t>req 172808497</t>
  </si>
  <si>
    <t>org paid SGA for overage</t>
  </si>
  <si>
    <t>TV 2321219</t>
  </si>
  <si>
    <t>Raleigh, NC</t>
  </si>
  <si>
    <t>TV 2321232</t>
  </si>
  <si>
    <t>Guelph, Canada</t>
  </si>
  <si>
    <t>TB - reimbu confernece registration</t>
  </si>
  <si>
    <t>req 173145249</t>
  </si>
  <si>
    <t>req 173489182</t>
  </si>
  <si>
    <t>req 173491616</t>
  </si>
  <si>
    <t>Advance Graphix</t>
  </si>
  <si>
    <t>req 170428249</t>
  </si>
  <si>
    <t>TAC   604</t>
  </si>
  <si>
    <t>req 168443431 -  DELETED 7-6</t>
  </si>
  <si>
    <t>REIMBURSE ORG DIRECTLY</t>
  </si>
  <si>
    <t>req 168811103   DELETED 7-6</t>
  </si>
  <si>
    <t>TB - Local Legends  -  tshirts   2576.00</t>
  </si>
  <si>
    <t>TB - Local Legends  -  tshirts   2420.00</t>
  </si>
  <si>
    <t>TB - 174031132   reimb organization expenses</t>
  </si>
  <si>
    <t>tshirt printing</t>
  </si>
  <si>
    <t>TB - Scarborough Specialties</t>
  </si>
  <si>
    <t>req 174176460</t>
  </si>
  <si>
    <t>$452.16 then SGA will reimburse</t>
  </si>
  <si>
    <t>Washington, DC</t>
  </si>
  <si>
    <t>REQ 174797987 org placing order with Scarborough for</t>
  </si>
  <si>
    <t>req 175031260</t>
  </si>
  <si>
    <t>TB - Adavnce Graphix</t>
  </si>
  <si>
    <t>req 175054482</t>
  </si>
  <si>
    <t>TB - ADVANCE GRAPHIX</t>
  </si>
  <si>
    <t>REQ 175466169</t>
  </si>
  <si>
    <t>MUGS</t>
  </si>
  <si>
    <t>TV - 0100-3309-2192</t>
  </si>
  <si>
    <t>WASHINGTON, DC</t>
  </si>
  <si>
    <t>TB - Staples</t>
  </si>
  <si>
    <t>req 175927314</t>
  </si>
  <si>
    <t>UPDATED: 08/31/2023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</si>
</sst>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4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11" fillId="0" borderId="1" xfId="3" applyBorder="1"/>
    <xf numFmtId="0" fontId="0" fillId="5" borderId="0" xfId="0" applyFill="1"/>
    <xf numFmtId="0" fontId="0" fillId="0" borderId="8" xfId="0" applyBorder="1"/>
    <xf numFmtId="0" fontId="11" fillId="0" borderId="0" xfId="3" applyFill="1"/>
    <xf numFmtId="0" fontId="0" fillId="6" borderId="0" xfId="0" applyFill="1"/>
    <xf numFmtId="164" fontId="0" fillId="0" borderId="10" xfId="0" applyNumberFormat="1" applyBorder="1"/>
    <xf numFmtId="0" fontId="11" fillId="0" borderId="1" xfId="3" applyFill="1" applyBorder="1"/>
    <xf numFmtId="16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/>
    <xf numFmtId="16" fontId="0" fillId="0" borderId="0" xfId="0" applyNumberFormat="1"/>
    <xf numFmtId="44" fontId="0" fillId="0" borderId="0" xfId="4" applyFont="1" applyAlignment="1">
      <alignment vertical="top"/>
    </xf>
    <xf numFmtId="44" fontId="0" fillId="0" borderId="0" xfId="4" applyFont="1"/>
    <xf numFmtId="0" fontId="2" fillId="0" borderId="0" xfId="0" applyFont="1"/>
    <xf numFmtId="0" fontId="11" fillId="0" borderId="0" xfId="3"/>
    <xf numFmtId="164" fontId="0" fillId="0" borderId="11" xfId="0" applyNumberFormat="1" applyBorder="1" applyAlignment="1">
      <alignment vertical="center"/>
    </xf>
    <xf numFmtId="164" fontId="0" fillId="0" borderId="8" xfId="0" applyNumberFormat="1" applyBorder="1"/>
    <xf numFmtId="164" fontId="0" fillId="0" borderId="12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" borderId="14" xfId="0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164" fontId="4" fillId="0" borderId="17" xfId="0" applyNumberFormat="1" applyFont="1" applyBorder="1"/>
    <xf numFmtId="164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/>
    <xf numFmtId="0" fontId="13" fillId="0" borderId="0" xfId="0" applyFont="1" applyAlignment="1">
      <alignment vertical="center"/>
    </xf>
    <xf numFmtId="0" fontId="2" fillId="8" borderId="1" xfId="0" applyFont="1" applyFill="1" applyBorder="1"/>
    <xf numFmtId="164" fontId="0" fillId="8" borderId="1" xfId="0" applyNumberFormat="1" applyFill="1" applyBorder="1"/>
    <xf numFmtId="164" fontId="4" fillId="8" borderId="1" xfId="0" applyNumberFormat="1" applyFont="1" applyFill="1" applyBorder="1"/>
    <xf numFmtId="165" fontId="0" fillId="8" borderId="1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0" xfId="0" applyFill="1"/>
    <xf numFmtId="0" fontId="0" fillId="8" borderId="14" xfId="0" applyFill="1" applyBorder="1" applyAlignment="1">
      <alignment horizontal="center"/>
    </xf>
    <xf numFmtId="165" fontId="0" fillId="8" borderId="0" xfId="0" applyNumberFormat="1" applyFill="1" applyAlignment="1">
      <alignment horizontal="center"/>
    </xf>
    <xf numFmtId="0" fontId="2" fillId="9" borderId="1" xfId="0" applyFont="1" applyFill="1" applyBorder="1"/>
    <xf numFmtId="164" fontId="0" fillId="9" borderId="1" xfId="0" applyNumberFormat="1" applyFill="1" applyBorder="1"/>
    <xf numFmtId="164" fontId="4" fillId="9" borderId="1" xfId="0" applyNumberFormat="1" applyFont="1" applyFill="1" applyBorder="1"/>
    <xf numFmtId="165" fontId="0" fillId="9" borderId="1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0" xfId="0" applyFill="1"/>
    <xf numFmtId="0" fontId="0" fillId="0" borderId="0" xfId="0" applyAlignment="1">
      <alignment horizontal="right"/>
    </xf>
    <xf numFmtId="0" fontId="0" fillId="9" borderId="14" xfId="0" applyFill="1" applyBorder="1" applyAlignment="1">
      <alignment horizontal="center"/>
    </xf>
    <xf numFmtId="14" fontId="2" fillId="9" borderId="1" xfId="0" applyNumberFormat="1" applyFont="1" applyFill="1" applyBorder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Currency" xfId="4" builtinId="4"/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3-Undergrad-Or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AO"/>
      <sheetName val="African"/>
      <sheetName val="APO"/>
      <sheetName val="AADE"/>
      <sheetName val="ACS-SA"/>
      <sheetName val="AIChE"/>
      <sheetName val="AMWA"/>
      <sheetName val="AMWH"/>
      <sheetName val="ASCE"/>
      <sheetName val="ASID"/>
      <sheetName val="ASME"/>
      <sheetName val="AFSAQC"/>
      <sheetName val="ArmyROTC"/>
      <sheetName val="AAS"/>
      <sheetName val="ABSS"/>
      <sheetName val="AITP"/>
      <sheetName val="ALPA"/>
      <sheetName val="ASAS"/>
      <sheetName val="ACF"/>
      <sheetName val="BB"/>
      <sheetName val="BOSS"/>
      <sheetName val="BSA"/>
      <sheetName val="BBSA"/>
      <sheetName val="B&amp;B"/>
      <sheetName val="TechCRU"/>
      <sheetName val="CSA"/>
      <sheetName val="ChiRho"/>
      <sheetName val="CRY"/>
      <sheetName val="Christians"/>
      <sheetName val="A&amp;S Ambassadors"/>
      <sheetName val="Collegiate 100"/>
      <sheetName val="CommStudies"/>
      <sheetName val="CTC"/>
      <sheetName val="DWS"/>
      <sheetName val="DA"/>
      <sheetName val="DI"/>
      <sheetName val="DSC"/>
      <sheetName val="DIM"/>
      <sheetName val="EON"/>
      <sheetName val="EtaSigDelta"/>
      <sheetName val="Filipino"/>
      <sheetName val="FinAsso"/>
      <sheetName val="GLW"/>
      <sheetName val="GSS"/>
      <sheetName val="RRR"/>
      <sheetName val="Goin' Band"/>
      <sheetName val="Golden Key"/>
      <sheetName val="HOSAM"/>
      <sheetName val="HSS"/>
      <sheetName val="HSRecruiters"/>
      <sheetName val="ISA"/>
      <sheetName val="IH"/>
      <sheetName val="IIE"/>
      <sheetName val="ITE"/>
      <sheetName val="IIDA"/>
      <sheetName val="SGC"/>
      <sheetName val="ITA"/>
      <sheetName val="KSMDA"/>
      <sheetName val="KRCC"/>
      <sheetName val="KEYOP"/>
      <sheetName val="Korean"/>
      <sheetName val="Livestock"/>
      <sheetName val="LPHI"/>
      <sheetName val="LBK Youth"/>
      <sheetName val="SMO"/>
      <sheetName val="Eval"/>
      <sheetName val="Meat"/>
      <sheetName val="MSAQBT"/>
      <sheetName val="MSA"/>
      <sheetName val="MDGB"/>
      <sheetName val="Metals"/>
      <sheetName val="MANRRS"/>
      <sheetName val="MUN"/>
      <sheetName val="MortarBoard"/>
      <sheetName val="MAPS"/>
      <sheetName val="MuslimSA"/>
      <sheetName val="TMM"/>
      <sheetName val="TNRF"/>
      <sheetName val="NSBE"/>
      <sheetName val="NSCS"/>
      <sheetName val="Navigators"/>
      <sheetName val="NSA"/>
      <sheetName val="OW"/>
      <sheetName val="PFPA"/>
      <sheetName val="PAD"/>
      <sheetName val="PASO"/>
      <sheetName val="PTS"/>
      <sheetName val="POWER"/>
      <sheetName val="PSTEM"/>
      <sheetName val="RAS"/>
      <sheetName val="RNASA"/>
      <sheetName val="RaidersDefend"/>
      <sheetName val="RMSS"/>
      <sheetName val="RH"/>
      <sheetName val="RPOP"/>
      <sheetName val="RaiderSailing"/>
      <sheetName val="RSFC"/>
      <sheetName val="RanchHorse"/>
      <sheetName val="RBA"/>
      <sheetName val="RISA"/>
      <sheetName val="RHIM"/>
      <sheetName val="SFDT"/>
      <sheetName val="SDP"/>
      <sheetName val="SILVERWINGS"/>
      <sheetName val="SACNAS"/>
      <sheetName val="SEP"/>
      <sheetName val="SMILE"/>
      <sheetName val="SHPE"/>
      <sheetName val="SPE"/>
      <sheetName val="SPWLA"/>
      <sheetName val="SWE"/>
      <sheetName val="SPANISH"/>
      <sheetName val="SLSA"/>
      <sheetName val="SDA"/>
      <sheetName val="AgCouncil"/>
      <sheetName val="SAFE"/>
      <sheetName val="SASLA"/>
      <sheetName val="ISC"/>
      <sheetName val="TBS"/>
      <sheetName val="TBHC"/>
      <sheetName val="TCLCA"/>
      <sheetName val="TCFR"/>
      <sheetName val="TET"/>
      <sheetName val="Feral"/>
      <sheetName val="TFRN"/>
      <sheetName val="TechHorn"/>
      <sheetName val="Horse"/>
      <sheetName val="KPOP"/>
      <sheetName val="TMA"/>
      <sheetName val="TMP"/>
      <sheetName val="TPOTC"/>
      <sheetName val="TECHRODEO"/>
      <sheetName val="TRSA"/>
      <sheetName val="TSTF"/>
      <sheetName val="TSSA"/>
      <sheetName val="TSMH"/>
      <sheetName val="TSCA"/>
      <sheetName val="TWHPC"/>
      <sheetName val="TSPE"/>
      <sheetName val="TSTA"/>
      <sheetName val="TMB"/>
      <sheetName val="STEM LEAF"/>
      <sheetName val="Techtones"/>
      <sheetName val="UMI"/>
      <sheetName val="Veterans"/>
      <sheetName val="VSA"/>
      <sheetName val="WF"/>
      <sheetName val="WTAB"/>
      <sheetName val="WTAWS"/>
      <sheetName val="WILD"/>
      <sheetName val="WH"/>
      <sheetName val="Wish"/>
      <sheetName val="WomennBus"/>
      <sheetName val="Wool"/>
      <sheetName val="Misc"/>
      <sheetName val="Cont"/>
      <sheetName val="INAC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8">
          <cell r="B8">
            <v>0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  <person displayName="Davis, Teresa Y" id="{4FBD8EB6-6A17-41BA-AD55-DF2677013F9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09-13T16:34:52.99" personId="{4FBD8EB6-6A17-41BA-AD55-DF2677013F9D}" id="{3D970B1C-CC63-45D7-9907-1B0817B6DAB4}">
    <text>Check last year allocation</text>
  </threadedComment>
  <threadedComment ref="A22" dT="2020-04-08T19:55:59.20" personId="{06A71960-9711-4B66-8955-E079A65E2DAD}" id="{9B48C300-CABE-4141-96C6-D7B877C79E86}">
    <text>airline credit due to COVID</text>
  </threadedComment>
  <threadedComment ref="B33" dT="2022-10-31T20:24:23.24" personId="{4FBD8EB6-6A17-41BA-AD55-DF2677013F9D}" id="{BFDBD09F-7F0F-4A1A-9A89-28C032527BA5}">
    <text>Setting up training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2" dT="2022-11-28T21:38:54.38" personId="{4FBD8EB6-6A17-41BA-AD55-DF2677013F9D}" id="{7F6C9B8E-4F10-431F-A123-E26E0445E696}">
    <text>For shuttle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zoomScale="154" zoomScaleNormal="154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6" customWidth="1"/>
    <col min="5" max="6" width="10.875" style="2" customWidth="1"/>
    <col min="7" max="7" width="16.125" style="2" customWidth="1"/>
    <col min="8" max="8" width="11" style="35" customWidth="1"/>
    <col min="9" max="9" width="12.125" style="35" customWidth="1"/>
    <col min="10" max="11" width="11" style="35" customWidth="1"/>
    <col min="12" max="12" width="21" customWidth="1"/>
  </cols>
  <sheetData>
    <row r="1" spans="1:11" ht="26.25" customHeight="1" x14ac:dyDescent="0.4">
      <c r="A1" s="60" t="s">
        <v>97</v>
      </c>
      <c r="D1" s="109" t="s">
        <v>220</v>
      </c>
      <c r="E1" s="109"/>
      <c r="F1" s="109"/>
    </row>
    <row r="2" spans="1:11" ht="25.5" customHeight="1" x14ac:dyDescent="0.25">
      <c r="A2" s="25" t="s">
        <v>98</v>
      </c>
    </row>
    <row r="3" spans="1:11" s="21" customFormat="1" ht="47.25" x14ac:dyDescent="0.25">
      <c r="A3" s="21" t="s">
        <v>0</v>
      </c>
      <c r="B3" s="22" t="s">
        <v>1</v>
      </c>
      <c r="C3" s="22" t="s">
        <v>2</v>
      </c>
      <c r="D3" s="28" t="s">
        <v>48</v>
      </c>
      <c r="E3" s="22" t="s">
        <v>3</v>
      </c>
      <c r="F3" s="22" t="s">
        <v>4</v>
      </c>
      <c r="G3" s="22" t="s">
        <v>53</v>
      </c>
      <c r="H3" s="36" t="s">
        <v>5</v>
      </c>
      <c r="I3" s="36" t="s">
        <v>6</v>
      </c>
      <c r="J3" s="36" t="s">
        <v>105</v>
      </c>
      <c r="K3" s="36" t="s">
        <v>104</v>
      </c>
    </row>
    <row r="4" spans="1:11" x14ac:dyDescent="0.25">
      <c r="A4" s="51" t="s">
        <v>73</v>
      </c>
      <c r="B4" s="10">
        <v>1500</v>
      </c>
      <c r="C4" s="10">
        <f>AEGSO!B6</f>
        <v>0</v>
      </c>
      <c r="D4" s="16">
        <f>AEGSO!B7</f>
        <v>0</v>
      </c>
      <c r="E4" s="10">
        <f>AEGSO!B8</f>
        <v>1353.97</v>
      </c>
      <c r="F4" s="10">
        <f t="shared" ref="F4:F9" si="0">B4+C4-D4-E4</f>
        <v>146.02999999999997</v>
      </c>
      <c r="G4" s="10"/>
      <c r="H4" s="37" t="s">
        <v>88</v>
      </c>
      <c r="I4" s="37" t="s">
        <v>88</v>
      </c>
      <c r="J4" s="61" t="s">
        <v>88</v>
      </c>
      <c r="K4" s="29" t="s">
        <v>88</v>
      </c>
    </row>
    <row r="5" spans="1:11" x14ac:dyDescent="0.25">
      <c r="A5" s="51" t="s">
        <v>8</v>
      </c>
      <c r="B5" s="10">
        <v>10000</v>
      </c>
      <c r="C5" s="10">
        <f>AECGO!B6</f>
        <v>0</v>
      </c>
      <c r="D5" s="16">
        <f>AECGO!B7</f>
        <v>0</v>
      </c>
      <c r="E5" s="10">
        <f>AECGO!B8</f>
        <v>9999.630000000001</v>
      </c>
      <c r="F5" s="10">
        <f t="shared" si="0"/>
        <v>0.36999999999898137</v>
      </c>
      <c r="G5" s="10" t="s">
        <v>49</v>
      </c>
      <c r="H5" s="37" t="s">
        <v>88</v>
      </c>
      <c r="I5" s="37" t="s">
        <v>88</v>
      </c>
      <c r="J5" s="61" t="s">
        <v>88</v>
      </c>
      <c r="K5" s="85" t="s">
        <v>88</v>
      </c>
    </row>
    <row r="6" spans="1:11" s="96" customFormat="1" x14ac:dyDescent="0.25">
      <c r="A6" s="90" t="s">
        <v>58</v>
      </c>
      <c r="B6" s="91">
        <v>2000</v>
      </c>
      <c r="C6" s="91">
        <f>ARMA!B6</f>
        <v>500</v>
      </c>
      <c r="D6" s="92">
        <f>ARMA!B7</f>
        <v>0</v>
      </c>
      <c r="E6" s="91">
        <f>ARMA!B8</f>
        <v>2500</v>
      </c>
      <c r="F6" s="91">
        <f t="shared" si="0"/>
        <v>0</v>
      </c>
      <c r="G6" s="91" t="s">
        <v>69</v>
      </c>
      <c r="H6" s="93" t="s">
        <v>88</v>
      </c>
      <c r="I6" s="93" t="s">
        <v>88</v>
      </c>
      <c r="J6" s="94" t="s">
        <v>88</v>
      </c>
      <c r="K6" s="95" t="s">
        <v>88</v>
      </c>
    </row>
    <row r="7" spans="1:11" s="105" customFormat="1" x14ac:dyDescent="0.25">
      <c r="A7" s="99" t="s">
        <v>96</v>
      </c>
      <c r="B7" s="100">
        <v>6500</v>
      </c>
      <c r="C7" s="100">
        <f>TTUAB!B6</f>
        <v>0</v>
      </c>
      <c r="D7" s="101">
        <f>TTUAB!B7</f>
        <v>0</v>
      </c>
      <c r="E7" s="100">
        <f>TTUAB!B8</f>
        <v>6500</v>
      </c>
      <c r="F7" s="100">
        <f t="shared" si="0"/>
        <v>0</v>
      </c>
      <c r="G7" s="100" t="s">
        <v>34</v>
      </c>
      <c r="H7" s="102" t="s">
        <v>88</v>
      </c>
      <c r="I7" s="102" t="s">
        <v>88</v>
      </c>
      <c r="J7" s="103" t="s">
        <v>88</v>
      </c>
      <c r="K7" s="107" t="s">
        <v>88</v>
      </c>
    </row>
    <row r="8" spans="1:11" s="96" customFormat="1" x14ac:dyDescent="0.25">
      <c r="A8" s="90" t="s">
        <v>32</v>
      </c>
      <c r="B8" s="91">
        <v>2700</v>
      </c>
      <c r="C8" s="91">
        <f>ANRS!B6</f>
        <v>400</v>
      </c>
      <c r="D8" s="92">
        <f>ANRS!B7</f>
        <v>0</v>
      </c>
      <c r="E8" s="91">
        <f>ANRS!B8</f>
        <v>3109.62</v>
      </c>
      <c r="F8" s="91">
        <f t="shared" si="0"/>
        <v>-9.6199999999998909</v>
      </c>
      <c r="G8" s="91" t="s">
        <v>35</v>
      </c>
      <c r="H8" s="93" t="s">
        <v>88</v>
      </c>
      <c r="I8" s="93" t="s">
        <v>88</v>
      </c>
      <c r="J8" s="94" t="s">
        <v>88</v>
      </c>
      <c r="K8" s="97"/>
    </row>
    <row r="9" spans="1:11" x14ac:dyDescent="0.25">
      <c r="A9" s="52" t="s">
        <v>83</v>
      </c>
      <c r="B9" s="10">
        <v>1170</v>
      </c>
      <c r="C9" s="10">
        <v>0</v>
      </c>
      <c r="D9" s="16">
        <v>0</v>
      </c>
      <c r="E9" s="10">
        <v>0</v>
      </c>
      <c r="F9" s="10">
        <f t="shared" si="0"/>
        <v>1170</v>
      </c>
      <c r="G9" s="10"/>
      <c r="H9" s="37" t="s">
        <v>88</v>
      </c>
      <c r="I9" s="37" t="s">
        <v>88</v>
      </c>
      <c r="J9" s="61" t="s">
        <v>88</v>
      </c>
      <c r="K9" s="78" t="s">
        <v>88</v>
      </c>
    </row>
    <row r="10" spans="1:11" x14ac:dyDescent="0.25">
      <c r="A10" s="51" t="s">
        <v>78</v>
      </c>
      <c r="B10" s="10">
        <v>0</v>
      </c>
      <c r="C10" s="10">
        <v>0</v>
      </c>
      <c r="D10" s="16">
        <v>0</v>
      </c>
      <c r="E10" s="10">
        <v>0</v>
      </c>
      <c r="F10" s="10">
        <v>0</v>
      </c>
      <c r="G10" s="10"/>
      <c r="H10" s="37" t="s">
        <v>88</v>
      </c>
      <c r="I10" s="37" t="s">
        <v>88</v>
      </c>
      <c r="J10" s="61"/>
      <c r="K10" s="78"/>
    </row>
    <row r="11" spans="1:11" s="105" customFormat="1" x14ac:dyDescent="0.25">
      <c r="A11" s="99" t="s">
        <v>33</v>
      </c>
      <c r="B11" s="100">
        <v>0</v>
      </c>
      <c r="C11" s="100">
        <f>Cefiro!B6</f>
        <v>500</v>
      </c>
      <c r="D11" s="101">
        <v>0</v>
      </c>
      <c r="E11" s="100">
        <f>Cefiro!B8</f>
        <v>500</v>
      </c>
      <c r="F11" s="100">
        <f t="shared" ref="F11:F28" si="1">B11+C11-D11-E11</f>
        <v>0</v>
      </c>
      <c r="G11" s="100" t="s">
        <v>36</v>
      </c>
      <c r="H11" s="102" t="s">
        <v>88</v>
      </c>
      <c r="I11" s="102" t="s">
        <v>88</v>
      </c>
      <c r="J11" s="103" t="s">
        <v>88</v>
      </c>
      <c r="K11" s="107" t="s">
        <v>88</v>
      </c>
    </row>
    <row r="12" spans="1:11" s="105" customFormat="1" x14ac:dyDescent="0.25">
      <c r="A12" s="108" t="s">
        <v>65</v>
      </c>
      <c r="B12" s="100">
        <v>465</v>
      </c>
      <c r="C12" s="100">
        <f>CEGSA!B6</f>
        <v>0</v>
      </c>
      <c r="D12" s="101">
        <f>CEGSA!B7</f>
        <v>0</v>
      </c>
      <c r="E12" s="100">
        <f>CEGSA!B8</f>
        <v>465</v>
      </c>
      <c r="F12" s="100">
        <f t="shared" si="1"/>
        <v>0</v>
      </c>
      <c r="G12" s="100" t="s">
        <v>70</v>
      </c>
      <c r="H12" s="102"/>
      <c r="I12" s="102"/>
      <c r="J12" s="103" t="s">
        <v>88</v>
      </c>
      <c r="K12" s="107" t="s">
        <v>88</v>
      </c>
    </row>
    <row r="13" spans="1:11" x14ac:dyDescent="0.25">
      <c r="A13" s="51" t="s">
        <v>10</v>
      </c>
      <c r="B13" s="10">
        <v>0</v>
      </c>
      <c r="C13" s="10">
        <f>CGSO!B6</f>
        <v>0</v>
      </c>
      <c r="D13" s="16">
        <f>CGSO!B7</f>
        <v>0</v>
      </c>
      <c r="E13" s="10">
        <f>CGSO!B8</f>
        <v>0</v>
      </c>
      <c r="F13" s="10">
        <f t="shared" si="1"/>
        <v>0</v>
      </c>
      <c r="G13" s="10" t="s">
        <v>37</v>
      </c>
      <c r="H13" s="37" t="s">
        <v>88</v>
      </c>
      <c r="I13" s="37" t="s">
        <v>88</v>
      </c>
      <c r="J13" s="61"/>
      <c r="K13" s="78"/>
    </row>
    <row r="14" spans="1:11" s="105" customFormat="1" x14ac:dyDescent="0.25">
      <c r="A14" s="99" t="s">
        <v>11</v>
      </c>
      <c r="B14" s="100">
        <v>1400</v>
      </c>
      <c r="C14" s="100">
        <f>CPGSC!B6</f>
        <v>0</v>
      </c>
      <c r="D14" s="101">
        <f>CPGSC!B7</f>
        <v>0</v>
      </c>
      <c r="E14" s="100">
        <f>CPGSC!B8</f>
        <v>1400</v>
      </c>
      <c r="F14" s="100">
        <f t="shared" si="1"/>
        <v>0</v>
      </c>
      <c r="G14" s="100" t="s">
        <v>50</v>
      </c>
      <c r="H14" s="102" t="s">
        <v>88</v>
      </c>
      <c r="I14" s="102" t="s">
        <v>88</v>
      </c>
      <c r="J14" s="103" t="s">
        <v>88</v>
      </c>
      <c r="K14" s="107"/>
    </row>
    <row r="15" spans="1:11" x14ac:dyDescent="0.25">
      <c r="A15" s="51" t="s">
        <v>66</v>
      </c>
      <c r="B15" s="10">
        <v>585</v>
      </c>
      <c r="C15" s="10">
        <f>EGSO!B6</f>
        <v>0</v>
      </c>
      <c r="D15" s="16">
        <f>EGSO!B7</f>
        <v>0</v>
      </c>
      <c r="E15" s="10">
        <f>EGSO!B8</f>
        <v>0</v>
      </c>
      <c r="F15" s="10">
        <f t="shared" si="1"/>
        <v>585</v>
      </c>
      <c r="G15" s="10" t="s">
        <v>71</v>
      </c>
      <c r="H15" s="37" t="s">
        <v>88</v>
      </c>
      <c r="I15" s="37" t="s">
        <v>88</v>
      </c>
      <c r="J15" s="61" t="s">
        <v>88</v>
      </c>
      <c r="K15" s="78"/>
    </row>
    <row r="16" spans="1:11" x14ac:dyDescent="0.25">
      <c r="A16" s="51" t="s">
        <v>100</v>
      </c>
      <c r="B16" s="10">
        <v>1300</v>
      </c>
      <c r="C16" s="10">
        <f>'SA-TIEHH'!B6</f>
        <v>0</v>
      </c>
      <c r="D16" s="16">
        <v>0</v>
      </c>
      <c r="E16" s="10">
        <f>'SA-TIEHH'!B8</f>
        <v>621.07000000000005</v>
      </c>
      <c r="F16" s="10">
        <f>B16+C16-D16-E16</f>
        <v>678.93</v>
      </c>
      <c r="G16" s="10" t="s">
        <v>46</v>
      </c>
      <c r="H16" s="37" t="s">
        <v>88</v>
      </c>
      <c r="I16" s="37" t="s">
        <v>88</v>
      </c>
      <c r="J16" s="61" t="s">
        <v>88</v>
      </c>
      <c r="K16" s="85" t="s">
        <v>88</v>
      </c>
    </row>
    <row r="17" spans="1:12" x14ac:dyDescent="0.25">
      <c r="A17" s="51" t="s">
        <v>67</v>
      </c>
      <c r="B17" s="10">
        <v>0</v>
      </c>
      <c r="C17" s="10">
        <f>FSS!B6</f>
        <v>0</v>
      </c>
      <c r="D17" s="16">
        <f>FSS!B7</f>
        <v>0</v>
      </c>
      <c r="E17" s="10">
        <f>FSS!B8</f>
        <v>0</v>
      </c>
      <c r="F17" s="10">
        <f t="shared" si="1"/>
        <v>0</v>
      </c>
      <c r="G17" s="10" t="s">
        <v>76</v>
      </c>
      <c r="H17" s="37" t="s">
        <v>88</v>
      </c>
      <c r="I17" s="37" t="s">
        <v>88</v>
      </c>
      <c r="J17" s="61" t="s">
        <v>88</v>
      </c>
      <c r="K17" s="78"/>
    </row>
    <row r="18" spans="1:12" x14ac:dyDescent="0.25">
      <c r="A18" s="71" t="s">
        <v>99</v>
      </c>
      <c r="B18" s="57">
        <v>500</v>
      </c>
      <c r="C18" s="81"/>
      <c r="D18" s="82"/>
      <c r="E18" s="83"/>
      <c r="F18" s="83"/>
      <c r="G18" s="83"/>
      <c r="H18" s="84"/>
      <c r="I18" s="84"/>
      <c r="J18" s="80"/>
      <c r="K18" s="78"/>
    </row>
    <row r="19" spans="1:12" x14ac:dyDescent="0.25">
      <c r="A19" t="s">
        <v>91</v>
      </c>
      <c r="B19" s="57">
        <v>0</v>
      </c>
      <c r="C19">
        <v>0</v>
      </c>
      <c r="D19">
        <v>0</v>
      </c>
      <c r="E19">
        <v>0</v>
      </c>
      <c r="F19" s="2">
        <f>B19+C19-D19-E19</f>
        <v>0</v>
      </c>
      <c r="G19"/>
      <c r="H19" s="59" t="s">
        <v>88</v>
      </c>
      <c r="I19" s="59" t="s">
        <v>88</v>
      </c>
      <c r="J19" s="18"/>
      <c r="K19" s="79"/>
    </row>
    <row r="20" spans="1:12" x14ac:dyDescent="0.25">
      <c r="A20" s="51" t="s">
        <v>12</v>
      </c>
      <c r="B20" s="10">
        <v>6000</v>
      </c>
      <c r="C20" s="10">
        <f>GCC!B6</f>
        <v>0</v>
      </c>
      <c r="D20" s="16">
        <v>0</v>
      </c>
      <c r="E20" s="10">
        <f>GCC!B8</f>
        <v>4861.8100000000004</v>
      </c>
      <c r="F20" s="10">
        <f t="shared" si="1"/>
        <v>1138.1899999999996</v>
      </c>
      <c r="G20" s="10" t="s">
        <v>38</v>
      </c>
      <c r="H20" s="37" t="s">
        <v>88</v>
      </c>
      <c r="I20" s="37" t="s">
        <v>88</v>
      </c>
      <c r="J20" s="61" t="s">
        <v>88</v>
      </c>
      <c r="K20" s="78" t="s">
        <v>88</v>
      </c>
      <c r="L20" s="35"/>
    </row>
    <row r="21" spans="1:12" s="96" customFormat="1" x14ac:dyDescent="0.25">
      <c r="A21" s="90" t="s">
        <v>74</v>
      </c>
      <c r="B21" s="91">
        <v>330</v>
      </c>
      <c r="C21" s="91">
        <f>GHRMS!B6</f>
        <v>259.60000000000002</v>
      </c>
      <c r="D21" s="92">
        <v>0</v>
      </c>
      <c r="E21" s="91">
        <f>GHRMS!B8</f>
        <v>589.59999999999991</v>
      </c>
      <c r="F21" s="91">
        <f t="shared" si="1"/>
        <v>0</v>
      </c>
      <c r="G21" s="91"/>
      <c r="H21" s="93" t="s">
        <v>88</v>
      </c>
      <c r="I21" s="93" t="s">
        <v>88</v>
      </c>
      <c r="J21" s="94" t="s">
        <v>88</v>
      </c>
      <c r="K21" s="97" t="s">
        <v>88</v>
      </c>
    </row>
    <row r="22" spans="1:12" x14ac:dyDescent="0.25">
      <c r="A22" s="51" t="s">
        <v>51</v>
      </c>
      <c r="B22" s="10">
        <v>1840</v>
      </c>
      <c r="C22" s="10">
        <f>GNO!B6</f>
        <v>0</v>
      </c>
      <c r="D22" s="16">
        <f>GNO!B7</f>
        <v>0</v>
      </c>
      <c r="E22" s="10">
        <f>GNO!B8</f>
        <v>1245</v>
      </c>
      <c r="F22" s="10">
        <f t="shared" si="1"/>
        <v>595</v>
      </c>
      <c r="G22" s="10" t="s">
        <v>54</v>
      </c>
      <c r="H22" s="37" t="s">
        <v>88</v>
      </c>
      <c r="I22" s="37" t="s">
        <v>88</v>
      </c>
      <c r="J22" s="61" t="s">
        <v>88</v>
      </c>
      <c r="K22" s="78" t="s">
        <v>88</v>
      </c>
      <c r="L22" s="35"/>
    </row>
    <row r="23" spans="1:12" s="105" customFormat="1" x14ac:dyDescent="0.25">
      <c r="A23" s="99" t="s">
        <v>13</v>
      </c>
      <c r="B23" s="100">
        <v>1250</v>
      </c>
      <c r="C23" s="100">
        <f>GOCPS!B6</f>
        <v>0</v>
      </c>
      <c r="D23" s="101">
        <f>GOCPS!B7</f>
        <v>0</v>
      </c>
      <c r="E23" s="100">
        <f>GOCPS!B8</f>
        <v>1250</v>
      </c>
      <c r="F23" s="100">
        <f t="shared" si="1"/>
        <v>0</v>
      </c>
      <c r="G23" s="100" t="s">
        <v>39</v>
      </c>
      <c r="H23" s="102" t="s">
        <v>88</v>
      </c>
      <c r="I23" s="102" t="s">
        <v>88</v>
      </c>
      <c r="J23" s="103" t="s">
        <v>88</v>
      </c>
      <c r="K23" s="107" t="s">
        <v>88</v>
      </c>
    </row>
    <row r="24" spans="1:12" x14ac:dyDescent="0.25">
      <c r="A24" s="58" t="s">
        <v>84</v>
      </c>
      <c r="B24" s="10">
        <v>0</v>
      </c>
      <c r="C24" s="10">
        <v>0</v>
      </c>
      <c r="D24" s="16">
        <f>GSAL!B7</f>
        <v>0</v>
      </c>
      <c r="E24" s="10">
        <v>0</v>
      </c>
      <c r="F24" s="10">
        <f>B24+C24-D24-E24</f>
        <v>0</v>
      </c>
      <c r="G24" s="10"/>
      <c r="H24" s="37"/>
      <c r="I24" s="37"/>
      <c r="J24" s="61"/>
      <c r="K24" s="78"/>
    </row>
    <row r="25" spans="1:12" x14ac:dyDescent="0.25">
      <c r="A25" s="51" t="s">
        <v>14</v>
      </c>
      <c r="B25" s="10">
        <v>0</v>
      </c>
      <c r="C25" s="10">
        <f>HGSO!B6</f>
        <v>0</v>
      </c>
      <c r="D25" s="16">
        <f>HGSO!B7</f>
        <v>0</v>
      </c>
      <c r="E25" s="10">
        <f>HGSO!B8</f>
        <v>0</v>
      </c>
      <c r="F25" s="10">
        <f t="shared" si="1"/>
        <v>0</v>
      </c>
      <c r="G25" s="10" t="s">
        <v>40</v>
      </c>
      <c r="H25" s="37"/>
      <c r="I25" s="37"/>
      <c r="J25" s="61"/>
      <c r="K25" s="78"/>
    </row>
    <row r="26" spans="1:12" x14ac:dyDescent="0.25">
      <c r="A26" s="51" t="s">
        <v>15</v>
      </c>
      <c r="B26" s="10">
        <v>360</v>
      </c>
      <c r="C26" s="10">
        <f>'HDFS-GSA'!B6</f>
        <v>0</v>
      </c>
      <c r="D26" s="16">
        <f>'HDFS-GSA'!B7</f>
        <v>0</v>
      </c>
      <c r="E26" s="10">
        <f>'HDFS-GSA'!B8</f>
        <v>360</v>
      </c>
      <c r="F26" s="10">
        <f t="shared" si="1"/>
        <v>0</v>
      </c>
      <c r="G26" s="10" t="s">
        <v>41</v>
      </c>
      <c r="H26" s="37" t="s">
        <v>88</v>
      </c>
      <c r="I26" s="37" t="s">
        <v>88</v>
      </c>
      <c r="J26" s="61" t="s">
        <v>88</v>
      </c>
      <c r="K26" s="78" t="s">
        <v>88</v>
      </c>
    </row>
    <row r="27" spans="1:12" s="96" customFormat="1" x14ac:dyDescent="0.25">
      <c r="A27" s="90" t="s">
        <v>16</v>
      </c>
      <c r="B27" s="91">
        <v>8200</v>
      </c>
      <c r="C27" s="91">
        <f>HFES!B6</f>
        <v>0</v>
      </c>
      <c r="D27" s="92">
        <f>HFES!B7</f>
        <v>0</v>
      </c>
      <c r="E27" s="91">
        <f>HFES!B8</f>
        <v>8200</v>
      </c>
      <c r="F27" s="91">
        <f t="shared" si="1"/>
        <v>0</v>
      </c>
      <c r="G27" s="91" t="s">
        <v>42</v>
      </c>
      <c r="H27" s="93" t="s">
        <v>88</v>
      </c>
      <c r="I27" s="93" t="s">
        <v>88</v>
      </c>
      <c r="J27" s="94" t="s">
        <v>88</v>
      </c>
      <c r="K27" s="97" t="s">
        <v>88</v>
      </c>
    </row>
    <row r="28" spans="1:12" x14ac:dyDescent="0.25">
      <c r="A28" s="51" t="s">
        <v>17</v>
      </c>
      <c r="B28" s="10">
        <v>3130</v>
      </c>
      <c r="C28" s="10">
        <f>LESETAC!B6</f>
        <v>0</v>
      </c>
      <c r="D28" s="16">
        <f>LESETAC!B7</f>
        <v>0</v>
      </c>
      <c r="E28" s="10">
        <f>LESETAC!B8</f>
        <v>0</v>
      </c>
      <c r="F28" s="10">
        <f t="shared" si="1"/>
        <v>3130</v>
      </c>
      <c r="G28" s="10" t="s">
        <v>43</v>
      </c>
      <c r="H28" s="37" t="s">
        <v>88</v>
      </c>
      <c r="I28" s="37" t="s">
        <v>88</v>
      </c>
      <c r="J28" s="61" t="s">
        <v>88</v>
      </c>
      <c r="K28" s="78" t="s">
        <v>88</v>
      </c>
    </row>
    <row r="29" spans="1:12" x14ac:dyDescent="0.25">
      <c r="A29" s="58" t="s">
        <v>87</v>
      </c>
      <c r="B29" s="10">
        <v>1850</v>
      </c>
      <c r="C29" s="10">
        <v>0</v>
      </c>
      <c r="D29" s="16">
        <f>MHSA!B7</f>
        <v>0</v>
      </c>
      <c r="E29" s="10">
        <f>MHSA!B8</f>
        <v>1200</v>
      </c>
      <c r="F29" s="10">
        <f>B29+C29-D29-E29</f>
        <v>650</v>
      </c>
      <c r="G29" s="10"/>
      <c r="H29" s="37" t="s">
        <v>88</v>
      </c>
      <c r="I29" s="37" t="s">
        <v>88</v>
      </c>
      <c r="J29" s="61" t="s">
        <v>88</v>
      </c>
      <c r="K29" s="78" t="s">
        <v>88</v>
      </c>
    </row>
    <row r="30" spans="1:12" s="105" customFormat="1" x14ac:dyDescent="0.25">
      <c r="A30" s="99" t="s">
        <v>79</v>
      </c>
      <c r="B30" s="100">
        <v>0</v>
      </c>
      <c r="C30" s="100">
        <v>500</v>
      </c>
      <c r="D30" s="101">
        <f>PGSA!B7</f>
        <v>0</v>
      </c>
      <c r="E30" s="100">
        <f>PGSA!B8</f>
        <v>500</v>
      </c>
      <c r="F30" s="100">
        <f>B30+C30-D30-E30</f>
        <v>0</v>
      </c>
      <c r="G30" s="100"/>
      <c r="H30" s="102" t="s">
        <v>88</v>
      </c>
      <c r="I30" s="102" t="s">
        <v>88</v>
      </c>
      <c r="J30" s="103"/>
      <c r="K30" s="107"/>
    </row>
    <row r="31" spans="1:12" s="96" customFormat="1" x14ac:dyDescent="0.25">
      <c r="A31" s="90" t="s">
        <v>18</v>
      </c>
      <c r="B31" s="91">
        <v>7000</v>
      </c>
      <c r="C31" s="91">
        <f>RGA!B6</f>
        <v>0</v>
      </c>
      <c r="D31" s="92">
        <f>RGA!B7</f>
        <v>0</v>
      </c>
      <c r="E31" s="91">
        <f>RGA!B8</f>
        <v>7000</v>
      </c>
      <c r="F31" s="91">
        <f t="shared" ref="F31:F38" si="2">B31+C31-D31-E31</f>
        <v>0</v>
      </c>
      <c r="G31" s="91" t="s">
        <v>44</v>
      </c>
      <c r="H31" s="93" t="s">
        <v>88</v>
      </c>
      <c r="I31" s="93" t="s">
        <v>88</v>
      </c>
      <c r="J31" s="94" t="s">
        <v>88</v>
      </c>
      <c r="K31" s="97" t="s">
        <v>88</v>
      </c>
      <c r="L31" s="98"/>
    </row>
    <row r="32" spans="1:12" x14ac:dyDescent="0.25">
      <c r="A32" s="51" t="s">
        <v>31</v>
      </c>
      <c r="B32" s="10">
        <v>8500</v>
      </c>
      <c r="C32" s="10">
        <f>Red2Black!B6</f>
        <v>0</v>
      </c>
      <c r="D32" s="16">
        <f>Red2Black!B7</f>
        <v>0</v>
      </c>
      <c r="E32" s="10">
        <f>Red2Black!B8</f>
        <v>8500</v>
      </c>
      <c r="F32" s="10">
        <f t="shared" si="2"/>
        <v>0</v>
      </c>
      <c r="G32" s="10" t="s">
        <v>45</v>
      </c>
      <c r="H32" s="37" t="s">
        <v>88</v>
      </c>
      <c r="I32" s="37" t="s">
        <v>88</v>
      </c>
      <c r="J32" s="61" t="s">
        <v>88</v>
      </c>
      <c r="K32" s="78" t="s">
        <v>88</v>
      </c>
    </row>
    <row r="33" spans="1:17" x14ac:dyDescent="0.25">
      <c r="A33" s="58" t="s">
        <v>92</v>
      </c>
      <c r="B33" s="10">
        <v>1200</v>
      </c>
      <c r="C33" s="10">
        <v>0</v>
      </c>
      <c r="D33" s="16">
        <v>0</v>
      </c>
      <c r="E33" s="10">
        <f>SPE!B8</f>
        <v>1095</v>
      </c>
      <c r="F33" s="10">
        <f>B33+C33-D33-E33</f>
        <v>105</v>
      </c>
      <c r="G33" s="10"/>
      <c r="H33" s="37" t="s">
        <v>88</v>
      </c>
      <c r="I33" s="37" t="s">
        <v>88</v>
      </c>
      <c r="J33" s="61" t="s">
        <v>88</v>
      </c>
      <c r="K33" s="85" t="s">
        <v>88</v>
      </c>
    </row>
    <row r="34" spans="1:17" s="105" customFormat="1" x14ac:dyDescent="0.25">
      <c r="A34" s="99" t="s">
        <v>19</v>
      </c>
      <c r="B34" s="100">
        <v>1300</v>
      </c>
      <c r="C34" s="100">
        <v>0</v>
      </c>
      <c r="D34" s="101">
        <v>0</v>
      </c>
      <c r="E34" s="100">
        <f>SCAMS!B8</f>
        <v>1300</v>
      </c>
      <c r="F34" s="100">
        <f t="shared" si="2"/>
        <v>0</v>
      </c>
      <c r="G34" s="100" t="s">
        <v>47</v>
      </c>
      <c r="H34" s="102" t="s">
        <v>88</v>
      </c>
      <c r="I34" s="102" t="s">
        <v>88</v>
      </c>
      <c r="J34" s="103" t="s">
        <v>88</v>
      </c>
      <c r="K34" s="104" t="s">
        <v>88</v>
      </c>
    </row>
    <row r="35" spans="1:17" ht="15.75" customHeight="1" x14ac:dyDescent="0.25">
      <c r="A35" s="55" t="s">
        <v>75</v>
      </c>
      <c r="B35" s="10">
        <v>1040</v>
      </c>
      <c r="C35" s="10"/>
      <c r="D35" s="16">
        <f>TASM!B7</f>
        <v>0</v>
      </c>
      <c r="E35" s="10"/>
      <c r="F35" s="10">
        <f t="shared" si="2"/>
        <v>1040</v>
      </c>
      <c r="G35" s="10" t="s">
        <v>77</v>
      </c>
      <c r="H35" s="37" t="s">
        <v>88</v>
      </c>
      <c r="I35" s="37" t="s">
        <v>88</v>
      </c>
      <c r="J35" s="61" t="s">
        <v>88</v>
      </c>
      <c r="K35" s="85" t="s">
        <v>88</v>
      </c>
    </row>
    <row r="36" spans="1:17" s="18" customFormat="1" x14ac:dyDescent="0.25">
      <c r="A36" s="62" t="s">
        <v>52</v>
      </c>
      <c r="B36" s="63">
        <v>930</v>
      </c>
      <c r="C36" s="63">
        <f>TPC!B6</f>
        <v>0</v>
      </c>
      <c r="D36" s="64">
        <v>0</v>
      </c>
      <c r="E36" s="63">
        <f>TPC!B8</f>
        <v>930</v>
      </c>
      <c r="F36" s="63">
        <f t="shared" si="2"/>
        <v>0</v>
      </c>
      <c r="G36" s="63" t="s">
        <v>57</v>
      </c>
      <c r="H36" s="65" t="s">
        <v>88</v>
      </c>
      <c r="I36" s="65" t="s">
        <v>88</v>
      </c>
      <c r="J36" s="66" t="s">
        <v>88</v>
      </c>
      <c r="K36" s="86" t="s">
        <v>88</v>
      </c>
      <c r="L36" s="35"/>
      <c r="M36"/>
      <c r="N36"/>
      <c r="O36"/>
      <c r="P36"/>
      <c r="Q36"/>
    </row>
    <row r="37" spans="1:17" x14ac:dyDescent="0.25">
      <c r="A37" s="72" t="s">
        <v>108</v>
      </c>
      <c r="B37" s="73">
        <v>650</v>
      </c>
      <c r="C37" s="74">
        <v>0</v>
      </c>
      <c r="D37" s="74">
        <f>[1]WTAWS!B7</f>
        <v>0</v>
      </c>
      <c r="E37" s="74">
        <f>[1]WTAWS!B8</f>
        <v>0</v>
      </c>
      <c r="F37" s="75">
        <f>B37+C37-D37-E37</f>
        <v>650</v>
      </c>
      <c r="G37" s="76" t="s">
        <v>109</v>
      </c>
      <c r="H37" s="76" t="s">
        <v>88</v>
      </c>
      <c r="I37" s="77" t="s">
        <v>88</v>
      </c>
      <c r="J37" s="76" t="s">
        <v>88</v>
      </c>
      <c r="K37" s="87" t="s">
        <v>88</v>
      </c>
      <c r="L37" s="89"/>
      <c r="N37" s="88"/>
      <c r="O37" s="54"/>
      <c r="P37" s="54"/>
      <c r="Q37" s="54"/>
    </row>
    <row r="38" spans="1:17" x14ac:dyDescent="0.25">
      <c r="A38" s="51" t="s">
        <v>64</v>
      </c>
      <c r="B38" s="10">
        <v>1690</v>
      </c>
      <c r="C38" s="10">
        <f>Zamo!B6</f>
        <v>0</v>
      </c>
      <c r="D38" s="16">
        <f>Zamo!B7</f>
        <v>0</v>
      </c>
      <c r="E38" s="10">
        <f>Zamo!B8</f>
        <v>1495.02</v>
      </c>
      <c r="F38" s="10">
        <f t="shared" si="2"/>
        <v>194.98000000000002</v>
      </c>
      <c r="G38" s="10" t="s">
        <v>72</v>
      </c>
      <c r="H38" s="37" t="s">
        <v>88</v>
      </c>
      <c r="I38" s="37" t="s">
        <v>88</v>
      </c>
      <c r="J38" s="61" t="s">
        <v>88</v>
      </c>
      <c r="K38" s="85" t="s">
        <v>88</v>
      </c>
      <c r="L38" s="35"/>
    </row>
    <row r="39" spans="1:17" x14ac:dyDescent="0.25">
      <c r="A39" s="51" t="s">
        <v>20</v>
      </c>
      <c r="B39" s="10"/>
      <c r="C39" s="10">
        <f>Misc!B6</f>
        <v>0</v>
      </c>
      <c r="D39" s="16"/>
      <c r="E39" s="10">
        <f>Misc!B7</f>
        <v>0</v>
      </c>
      <c r="F39" s="10">
        <f>B39+C39-E39</f>
        <v>0</v>
      </c>
      <c r="G39" s="10"/>
      <c r="H39" s="37"/>
      <c r="I39" s="37"/>
      <c r="J39" s="61"/>
      <c r="K39" s="85"/>
    </row>
    <row r="40" spans="1:17" x14ac:dyDescent="0.25">
      <c r="A40" s="51" t="s">
        <v>21</v>
      </c>
      <c r="B40" s="10">
        <v>5000</v>
      </c>
      <c r="C40" s="10">
        <f>Cont!B6</f>
        <v>0</v>
      </c>
      <c r="D40" s="16"/>
      <c r="E40" s="10">
        <f>Cont!B7</f>
        <v>0</v>
      </c>
      <c r="F40" s="10">
        <f>B40+C40-E40</f>
        <v>5000</v>
      </c>
      <c r="G40" s="10"/>
      <c r="H40" s="37"/>
      <c r="I40" s="37"/>
      <c r="J40" s="61"/>
      <c r="K40" s="85"/>
    </row>
    <row r="42" spans="1:17" s="23" customFormat="1" x14ac:dyDescent="0.25">
      <c r="A42" s="23" t="s">
        <v>22</v>
      </c>
      <c r="B42" s="24">
        <f>SUM(B4:B41)</f>
        <v>78390</v>
      </c>
      <c r="C42" s="24">
        <f>SUM(C4:C41)</f>
        <v>2159.6</v>
      </c>
      <c r="D42" s="27">
        <f>SUM(D4:D36)</f>
        <v>0</v>
      </c>
      <c r="E42" s="24">
        <f>SUM(E4:E36)</f>
        <v>63480.7</v>
      </c>
      <c r="F42" s="24">
        <f>SUM(F4:F40)</f>
        <v>15073.879999999997</v>
      </c>
      <c r="G42" s="24"/>
      <c r="H42" s="38"/>
      <c r="I42" s="38"/>
      <c r="J42" s="38"/>
      <c r="K42" s="38"/>
    </row>
    <row r="43" spans="1:17" x14ac:dyDescent="0.25">
      <c r="H43" s="38"/>
      <c r="I43" s="38"/>
      <c r="J43" s="38"/>
      <c r="K43" s="38"/>
    </row>
    <row r="45" spans="1:17" x14ac:dyDescent="0.25">
      <c r="A45" s="31" t="s">
        <v>55</v>
      </c>
    </row>
    <row r="46" spans="1:17" x14ac:dyDescent="0.25">
      <c r="A46" s="56" t="s">
        <v>90</v>
      </c>
      <c r="H46" s="42"/>
      <c r="I46" s="42"/>
      <c r="J46" s="42"/>
      <c r="K46" s="42"/>
    </row>
    <row r="47" spans="1:17" x14ac:dyDescent="0.25">
      <c r="A47" s="67" t="s">
        <v>56</v>
      </c>
    </row>
    <row r="48" spans="1:17" x14ac:dyDescent="0.25">
      <c r="A48" s="32" t="s">
        <v>94</v>
      </c>
    </row>
    <row r="49" spans="1:1" x14ac:dyDescent="0.25">
      <c r="A49" s="53" t="s">
        <v>89</v>
      </c>
    </row>
    <row r="51" spans="1:1" x14ac:dyDescent="0.25">
      <c r="A51" s="18" t="s">
        <v>95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32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6" location="TPC!A1" display="Tech Print Club" xr:uid="{00000000-0004-0000-0000-000006000000}"/>
    <hyperlink ref="A20" location="GCC!A1" display="Graduate Clay Club" xr:uid="{00000000-0004-0000-0000-000007000000}"/>
    <hyperlink ref="A23" location="GOCPS!A1" display="Graduate Organization of Counseling Psychology Students" xr:uid="{00000000-0004-0000-0000-000008000000}"/>
    <hyperlink ref="A25" location="HGSO!A1" display="History Graduate Student Organization" xr:uid="{00000000-0004-0000-0000-000009000000}"/>
    <hyperlink ref="A26" location="'HDFS-GSA'!A1" display="Human Development and Family Studies Graduate Student Association" xr:uid="{00000000-0004-0000-0000-00000A000000}"/>
    <hyperlink ref="A27" location="HFES!A1" display="Human Factors and Ergonomics Society" xr:uid="{00000000-0004-0000-0000-00000B000000}"/>
    <hyperlink ref="A28" location="LESETAC!A1" display="Llano Estacado Student Chapter of the Society of Environmental Toxicology and Chemistry" xr:uid="{00000000-0004-0000-0000-00000C000000}"/>
    <hyperlink ref="A21" location="GHRMS!A1" display="Graduate Hospitality &amp; Retail Management Students" xr:uid="{00000000-0004-0000-0000-00000D000000}"/>
    <hyperlink ref="A17" location="FSS!A1" display="Forensic Science Society" xr:uid="{00000000-0004-0000-0000-00000E000000}"/>
    <hyperlink ref="A31" location="RGA!A1" display="Rawls Graduate Association" xr:uid="{00000000-0004-0000-0000-00000F000000}"/>
    <hyperlink ref="A16" location="'SA-TIEHH'!A1" display="Student Association of the Institute of Environmenta and Human Health" xr:uid="{00000000-0004-0000-0000-000010000000}"/>
    <hyperlink ref="A34" location="SCAMS!A1" display="Student Chapter of the American Meteorological Society at TTU" xr:uid="{00000000-0004-0000-0000-000011000000}"/>
    <hyperlink ref="A38" location="Zamo!A1" display="ZamoRaiders" xr:uid="{00000000-0004-0000-0000-000012000000}"/>
    <hyperlink ref="A39" location="Misc!A1" display="Miscellaneous Funding" xr:uid="{00000000-0004-0000-0000-000013000000}"/>
    <hyperlink ref="A40" location="Cont!A1" display="Contingency Funding" xr:uid="{00000000-0004-0000-0000-000014000000}"/>
    <hyperlink ref="A22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30" location="PGSA!A1" display="Philosohy Graduate Student Association" xr:uid="{00000000-0004-0000-0000-00001D000000}"/>
    <hyperlink ref="A24" location="GSAL!A1" display="Graduate Society of Applied Linguistics" xr:uid="{00000000-0004-0000-0000-00001E000000}"/>
    <hyperlink ref="A9" location="BGSA!A1" display="Black Graduate Student Asso" xr:uid="{00000000-0004-0000-0000-00001F000000}"/>
    <hyperlink ref="A29" location="MHSA!A1" display="Museum Heritage Students Association" xr:uid="{00000000-0004-0000-0000-000020000000}"/>
    <hyperlink ref="A35" location="TASM!A1" display="Tech American Society for Microbiology" xr:uid="{4FE1E989-6FBB-4B8B-8FF7-F73D58AD647D}"/>
    <hyperlink ref="A10" location="BOSS!A1" display="Biotechnology Organization for Student Success" xr:uid="{00000000-0004-0000-0000-00001C000000}"/>
    <hyperlink ref="A12" location="CEGSA!A1" display="Chemical Engineering Graduate Student Association" xr:uid="{00000000-0004-0000-0000-000017000000}"/>
    <hyperlink ref="A11" location="Cefiro!A1" display="Cefiro Enlace Hispano Literario y Cultural" xr:uid="{00000000-0004-0000-0000-000015000000}"/>
    <hyperlink ref="A33" location="SPE!A1" display="Society of Plastics Engineers" xr:uid="{1EF6D7AE-5014-4EF0-BC28-226C9531FADB}"/>
    <hyperlink ref="A37" location="WTAWS!A1" display="West Texas Asso for Women in STEAM" xr:uid="{38A59F55-FCBB-4C08-A770-7393DCA46076}"/>
  </hyperlinks>
  <pageMargins left="0.75" right="0.75" top="1" bottom="1" header="0.5" footer="0.5"/>
  <pageSetup scale="6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23</v>
      </c>
      <c r="B1" s="2"/>
      <c r="C1" t="str">
        <f>'Total Orgs'!A1</f>
        <v>Budget 2022-23</v>
      </c>
    </row>
    <row r="2" spans="1:3" x14ac:dyDescent="0.25">
      <c r="A2" s="3"/>
      <c r="B2" s="2"/>
    </row>
    <row r="3" spans="1:3" x14ac:dyDescent="0.25">
      <c r="A3" s="4" t="s">
        <v>65</v>
      </c>
      <c r="B3" s="2"/>
    </row>
    <row r="4" spans="1:3" x14ac:dyDescent="0.25">
      <c r="A4" s="3"/>
      <c r="B4" s="2"/>
    </row>
    <row r="5" spans="1:3" x14ac:dyDescent="0.25">
      <c r="A5" s="3" t="s">
        <v>24</v>
      </c>
      <c r="B5" s="2">
        <f>'Total Orgs'!B12</f>
        <v>465</v>
      </c>
    </row>
    <row r="6" spans="1:3" x14ac:dyDescent="0.25">
      <c r="A6" s="3" t="s">
        <v>2</v>
      </c>
      <c r="B6" s="2"/>
    </row>
    <row r="7" spans="1:3" x14ac:dyDescent="0.25">
      <c r="A7" s="3" t="s">
        <v>48</v>
      </c>
      <c r="B7" s="2"/>
    </row>
    <row r="8" spans="1:3" x14ac:dyDescent="0.25">
      <c r="A8" s="3" t="s">
        <v>3</v>
      </c>
      <c r="B8" s="2">
        <f>SUM(B12:B123)</f>
        <v>465</v>
      </c>
    </row>
    <row r="9" spans="1:3" x14ac:dyDescent="0.25">
      <c r="A9" s="3" t="s">
        <v>25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45079</v>
      </c>
      <c r="B12">
        <v>465</v>
      </c>
      <c r="C12" t="s">
        <v>182</v>
      </c>
    </row>
    <row r="13" spans="1:3" x14ac:dyDescent="0.25">
      <c r="C13" t="s">
        <v>183</v>
      </c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10</v>
      </c>
    </row>
    <row r="5" spans="1:3" x14ac:dyDescent="0.25">
      <c r="A5" s="3" t="s">
        <v>24</v>
      </c>
      <c r="B5" s="2">
        <f>'Total Orgs'!B13</f>
        <v>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SUM(B12:B115)</f>
        <v>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9" spans="1:3" s="14" customFormat="1" x14ac:dyDescent="0.25">
      <c r="A19" s="12"/>
      <c r="B19" s="11"/>
      <c r="C19" s="13"/>
    </row>
    <row r="27" spans="1:3" s="14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8" t="s">
        <v>11</v>
      </c>
    </row>
    <row r="5" spans="1:3" x14ac:dyDescent="0.25">
      <c r="A5" s="3" t="s">
        <v>24</v>
      </c>
      <c r="B5" s="2">
        <f>'Total Orgs'!B14</f>
        <v>1400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1400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44880</v>
      </c>
      <c r="B12" s="2">
        <v>199</v>
      </c>
      <c r="C12" t="s">
        <v>116</v>
      </c>
    </row>
    <row r="13" spans="1:3" x14ac:dyDescent="0.25">
      <c r="C13" t="s">
        <v>117</v>
      </c>
    </row>
    <row r="14" spans="1:3" x14ac:dyDescent="0.25">
      <c r="A14" s="3">
        <v>45089</v>
      </c>
      <c r="B14" s="2">
        <v>1000</v>
      </c>
      <c r="C14" t="s">
        <v>191</v>
      </c>
    </row>
    <row r="15" spans="1:3" x14ac:dyDescent="0.25">
      <c r="C15" t="s">
        <v>192</v>
      </c>
    </row>
    <row r="16" spans="1:3" x14ac:dyDescent="0.25">
      <c r="A16" s="3">
        <v>45169</v>
      </c>
      <c r="B16" s="2">
        <v>201</v>
      </c>
      <c r="C16" t="s">
        <v>218</v>
      </c>
    </row>
    <row r="17" spans="3:3" x14ac:dyDescent="0.25">
      <c r="C17" t="s">
        <v>219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66</v>
      </c>
    </row>
    <row r="5" spans="1:3" x14ac:dyDescent="0.25">
      <c r="A5" s="3" t="s">
        <v>24</v>
      </c>
      <c r="B5" s="2">
        <f>'Total Orgs'!B15</f>
        <v>585</v>
      </c>
    </row>
    <row r="6" spans="1:3" x14ac:dyDescent="0.25">
      <c r="A6" s="3" t="s">
        <v>2</v>
      </c>
    </row>
    <row r="7" spans="1:3" s="13" customFormat="1" x14ac:dyDescent="0.25">
      <c r="A7" s="19" t="s">
        <v>48</v>
      </c>
      <c r="B7" s="20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25</v>
      </c>
      <c r="B9" s="2">
        <f>B5+B6-B7-B8</f>
        <v>585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67</v>
      </c>
    </row>
    <row r="5" spans="1:3" x14ac:dyDescent="0.25">
      <c r="A5" s="3" t="s">
        <v>24</v>
      </c>
      <c r="B5" s="2">
        <f>'Total Orgs'!B17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12</v>
      </c>
    </row>
    <row r="5" spans="1:3" x14ac:dyDescent="0.25">
      <c r="A5" s="3" t="s">
        <v>24</v>
      </c>
      <c r="B5" s="2">
        <f>'Total Orgs'!B20</f>
        <v>6000</v>
      </c>
    </row>
    <row r="6" spans="1:3" x14ac:dyDescent="0.25">
      <c r="A6" s="3" t="s">
        <v>2</v>
      </c>
    </row>
    <row r="7" spans="1:3" x14ac:dyDescent="0.25">
      <c r="A7" s="3" t="s">
        <v>48</v>
      </c>
      <c r="B7" s="2">
        <f>'Total Orgs'!D20</f>
        <v>0</v>
      </c>
    </row>
    <row r="8" spans="1:3" x14ac:dyDescent="0.25">
      <c r="A8" s="3" t="s">
        <v>3</v>
      </c>
      <c r="B8" s="2">
        <f>SUM(B12:B114)</f>
        <v>4861.8100000000004</v>
      </c>
    </row>
    <row r="9" spans="1:3" x14ac:dyDescent="0.25">
      <c r="A9" s="3" t="s">
        <v>25</v>
      </c>
      <c r="B9" s="2">
        <f>B5+B6-B7-B8</f>
        <v>1138.1899999999996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3" customFormat="1" x14ac:dyDescent="0.25">
      <c r="A12" s="3">
        <v>44991</v>
      </c>
      <c r="B12" s="2">
        <v>4861.8100000000004</v>
      </c>
      <c r="C12" t="s">
        <v>145</v>
      </c>
    </row>
    <row r="13" spans="1:3" x14ac:dyDescent="0.25">
      <c r="C13" t="s">
        <v>146</v>
      </c>
    </row>
    <row r="14" spans="1:3" x14ac:dyDescent="0.25">
      <c r="C14" t="s">
        <v>148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23</v>
      </c>
      <c r="C1" t="str">
        <f>'Total Orgs'!A1</f>
        <v>Budget 2022-23</v>
      </c>
    </row>
    <row r="3" spans="1:7" x14ac:dyDescent="0.25">
      <c r="A3" s="4" t="s">
        <v>74</v>
      </c>
    </row>
    <row r="5" spans="1:7" x14ac:dyDescent="0.25">
      <c r="A5" s="3" t="s">
        <v>24</v>
      </c>
      <c r="B5" s="2">
        <f>'Total Orgs'!B21</f>
        <v>330</v>
      </c>
    </row>
    <row r="6" spans="1:7" x14ac:dyDescent="0.25">
      <c r="A6" s="3" t="s">
        <v>2</v>
      </c>
      <c r="B6" s="2">
        <v>259.60000000000002</v>
      </c>
    </row>
    <row r="7" spans="1:7" ht="15.75" customHeight="1" x14ac:dyDescent="0.25">
      <c r="A7" s="3" t="s">
        <v>48</v>
      </c>
      <c r="D7" s="14"/>
      <c r="E7" s="14"/>
      <c r="F7" s="14"/>
      <c r="G7" s="14"/>
    </row>
    <row r="8" spans="1:7" x14ac:dyDescent="0.25">
      <c r="A8" s="3" t="s">
        <v>3</v>
      </c>
      <c r="B8" s="2">
        <f>SUM(B12:B124)</f>
        <v>589.59999999999991</v>
      </c>
      <c r="D8" s="14"/>
      <c r="E8" s="14"/>
      <c r="F8" s="14"/>
      <c r="G8" s="14"/>
    </row>
    <row r="9" spans="1:7" x14ac:dyDescent="0.25">
      <c r="A9" s="3" t="s">
        <v>25</v>
      </c>
      <c r="B9" s="2">
        <f>B5+B6-B8</f>
        <v>0</v>
      </c>
      <c r="D9" s="14"/>
      <c r="E9" s="14"/>
      <c r="F9" s="14"/>
      <c r="G9" s="14"/>
    </row>
    <row r="10" spans="1:7" x14ac:dyDescent="0.25">
      <c r="D10" s="14"/>
      <c r="E10" s="14"/>
      <c r="F10" s="14"/>
      <c r="G10" s="14"/>
    </row>
    <row r="11" spans="1:7" s="1" customFormat="1" x14ac:dyDescent="0.25">
      <c r="A11" s="5" t="s">
        <v>26</v>
      </c>
      <c r="B11" s="6" t="s">
        <v>27</v>
      </c>
      <c r="C11" s="1" t="s">
        <v>28</v>
      </c>
      <c r="D11" s="14"/>
      <c r="E11" s="14"/>
      <c r="F11" s="14"/>
      <c r="G11" s="14"/>
    </row>
    <row r="12" spans="1:7" s="14" customFormat="1" x14ac:dyDescent="0.25">
      <c r="A12" s="12" t="s">
        <v>134</v>
      </c>
      <c r="B12" s="11">
        <v>273.26</v>
      </c>
      <c r="C12" s="13" t="s">
        <v>132</v>
      </c>
    </row>
    <row r="13" spans="1:7" x14ac:dyDescent="0.25">
      <c r="C13" s="15" t="s">
        <v>133</v>
      </c>
      <c r="D13" s="14"/>
      <c r="E13" s="14"/>
      <c r="F13" s="14"/>
      <c r="G13" s="14"/>
    </row>
    <row r="14" spans="1:7" x14ac:dyDescent="0.25">
      <c r="D14" s="14"/>
      <c r="E14" s="14"/>
      <c r="F14" s="14"/>
      <c r="G14" s="14"/>
    </row>
    <row r="15" spans="1:7" x14ac:dyDescent="0.25">
      <c r="A15" s="3">
        <v>45058</v>
      </c>
      <c r="B15" s="2">
        <v>316.33999999999997</v>
      </c>
      <c r="C15" t="s">
        <v>154</v>
      </c>
    </row>
    <row r="16" spans="1:7" x14ac:dyDescent="0.25">
      <c r="C16" t="s">
        <v>175</v>
      </c>
    </row>
    <row r="30" spans="3:3" x14ac:dyDescent="0.25">
      <c r="C30" s="15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51</v>
      </c>
    </row>
    <row r="5" spans="1:3" x14ac:dyDescent="0.25">
      <c r="A5" s="3" t="s">
        <v>24</v>
      </c>
      <c r="B5" s="2">
        <f>'Total Orgs'!B22</f>
        <v>1840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SUM(B12:B120)</f>
        <v>1245</v>
      </c>
    </row>
    <row r="9" spans="1:3" x14ac:dyDescent="0.25">
      <c r="A9" s="3" t="s">
        <v>25</v>
      </c>
      <c r="B9" s="2">
        <f>B5+B6-B8</f>
        <v>595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29" customFormat="1" x14ac:dyDescent="0.25">
      <c r="A12" s="3">
        <v>45054</v>
      </c>
      <c r="B12" s="2">
        <v>1245</v>
      </c>
      <c r="C12" s="30" t="s">
        <v>171</v>
      </c>
    </row>
    <row r="13" spans="1:3" s="29" customFormat="1" x14ac:dyDescent="0.25">
      <c r="A13" s="3"/>
      <c r="B13" s="2"/>
      <c r="C13" s="30" t="s">
        <v>172</v>
      </c>
    </row>
    <row r="14" spans="1:3" s="29" customFormat="1" x14ac:dyDescent="0.25">
      <c r="A14" s="3"/>
      <c r="B14" s="2"/>
      <c r="C14" s="30"/>
    </row>
    <row r="15" spans="1:3" s="29" customFormat="1" x14ac:dyDescent="0.25">
      <c r="A15" s="3"/>
      <c r="B15" s="2"/>
      <c r="C15" s="30"/>
    </row>
    <row r="16" spans="1:3" s="29" customFormat="1" x14ac:dyDescent="0.25">
      <c r="A16" s="3"/>
      <c r="B16" s="2"/>
      <c r="C16" s="30"/>
    </row>
    <row r="17" spans="1:3" s="29" customFormat="1" x14ac:dyDescent="0.25">
      <c r="A17" s="3"/>
      <c r="B17" s="2"/>
      <c r="C17" s="30"/>
    </row>
    <row r="18" spans="1:3" x14ac:dyDescent="0.25">
      <c r="C18" s="39"/>
    </row>
    <row r="19" spans="1:3" x14ac:dyDescent="0.25">
      <c r="C19" s="30"/>
    </row>
    <row r="20" spans="1:3" x14ac:dyDescent="0.25">
      <c r="C20" s="30"/>
    </row>
    <row r="21" spans="1:3" x14ac:dyDescent="0.25">
      <c r="C21" s="30"/>
    </row>
    <row r="22" spans="1:3" x14ac:dyDescent="0.25">
      <c r="C22" s="30"/>
    </row>
    <row r="23" spans="1:3" x14ac:dyDescent="0.25">
      <c r="C23" s="30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13</v>
      </c>
    </row>
    <row r="5" spans="1:3" x14ac:dyDescent="0.25">
      <c r="A5" s="3" t="s">
        <v>24</v>
      </c>
      <c r="B5" s="2">
        <f>'Total Orgs'!B23</f>
        <v>1250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1250</v>
      </c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45055</v>
      </c>
      <c r="B12" s="2">
        <v>1250</v>
      </c>
      <c r="C12" t="s">
        <v>169</v>
      </c>
    </row>
    <row r="13" spans="1:3" x14ac:dyDescent="0.25">
      <c r="C13" t="s">
        <v>170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85</v>
      </c>
    </row>
    <row r="5" spans="1:3" x14ac:dyDescent="0.25">
      <c r="A5" s="3" t="s">
        <v>24</v>
      </c>
      <c r="B5" s="2">
        <f>'Total Orgs'!B24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73</v>
      </c>
    </row>
    <row r="5" spans="1:3" x14ac:dyDescent="0.25">
      <c r="A5" s="3" t="s">
        <v>24</v>
      </c>
      <c r="B5" s="2">
        <f>'Total Orgs'!B4</f>
        <v>1500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SUM(B12:B119)</f>
        <v>1353.97</v>
      </c>
    </row>
    <row r="9" spans="1:3" x14ac:dyDescent="0.25">
      <c r="A9" s="3" t="s">
        <v>25</v>
      </c>
      <c r="B9" s="2">
        <f>B5+B6-B8</f>
        <v>146.02999999999997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45139</v>
      </c>
      <c r="B12" s="2">
        <v>1045.56</v>
      </c>
      <c r="C12" t="s">
        <v>211</v>
      </c>
    </row>
    <row r="13" spans="1:3" x14ac:dyDescent="0.25">
      <c r="C13" t="s">
        <v>212</v>
      </c>
    </row>
    <row r="14" spans="1:3" x14ac:dyDescent="0.25">
      <c r="A14" s="3">
        <v>45169</v>
      </c>
      <c r="B14" s="2">
        <v>308.41000000000003</v>
      </c>
      <c r="C14" t="s">
        <v>216</v>
      </c>
    </row>
    <row r="15" spans="1:3" x14ac:dyDescent="0.25">
      <c r="C15" t="s">
        <v>217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14</v>
      </c>
    </row>
    <row r="5" spans="1:3" x14ac:dyDescent="0.25">
      <c r="A5" s="3" t="s">
        <v>24</v>
      </c>
      <c r="B5" s="2">
        <f>'Total Orgs'!B25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12"/>
      <c r="B12" s="11"/>
      <c r="C12" s="13"/>
    </row>
    <row r="15" spans="1:3" s="14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15</v>
      </c>
    </row>
    <row r="5" spans="1:3" x14ac:dyDescent="0.25">
      <c r="A5" s="3" t="s">
        <v>24</v>
      </c>
      <c r="B5" s="2">
        <f>'Total Orgs'!B26</f>
        <v>360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SUM(B12:B117)</f>
        <v>360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>
        <v>45133</v>
      </c>
      <c r="B12" s="2">
        <v>360</v>
      </c>
      <c r="C12" t="s">
        <v>209</v>
      </c>
    </row>
    <row r="13" spans="1:3" x14ac:dyDescent="0.25">
      <c r="C13" t="s">
        <v>207</v>
      </c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C21"/>
  <sheetViews>
    <sheetView zoomScale="130" zoomScaleNormal="13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16</v>
      </c>
    </row>
    <row r="5" spans="1:3" x14ac:dyDescent="0.25">
      <c r="A5" s="3" t="s">
        <v>24</v>
      </c>
      <c r="B5" s="2">
        <f>'Total Orgs'!B27</f>
        <v>8200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SUM(B12:B120)</f>
        <v>8200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44833</v>
      </c>
      <c r="B12" s="2">
        <v>3750</v>
      </c>
      <c r="C12" t="s">
        <v>107</v>
      </c>
    </row>
    <row r="13" spans="1:3" x14ac:dyDescent="0.25">
      <c r="C13" t="s">
        <v>106</v>
      </c>
    </row>
    <row r="14" spans="1:3" x14ac:dyDescent="0.25">
      <c r="A14" s="3">
        <v>45020</v>
      </c>
      <c r="B14" s="2">
        <v>17.05</v>
      </c>
      <c r="C14" t="s">
        <v>149</v>
      </c>
    </row>
    <row r="15" spans="1:3" x14ac:dyDescent="0.25">
      <c r="C15" t="s">
        <v>150</v>
      </c>
    </row>
    <row r="16" spans="1:3" x14ac:dyDescent="0.25">
      <c r="A16" s="3">
        <v>45048</v>
      </c>
      <c r="B16" s="2">
        <v>1239.96</v>
      </c>
      <c r="C16" t="s">
        <v>159</v>
      </c>
    </row>
    <row r="17" spans="1:3" x14ac:dyDescent="0.25">
      <c r="C17" t="s">
        <v>160</v>
      </c>
    </row>
    <row r="18" spans="1:3" x14ac:dyDescent="0.25">
      <c r="A18" s="3">
        <v>45062</v>
      </c>
      <c r="B18" s="2">
        <v>270.95999999999998</v>
      </c>
      <c r="C18" t="s">
        <v>177</v>
      </c>
    </row>
    <row r="19" spans="1:3" x14ac:dyDescent="0.25">
      <c r="C19" t="s">
        <v>178</v>
      </c>
    </row>
    <row r="20" spans="1:3" x14ac:dyDescent="0.25">
      <c r="A20" s="3">
        <v>45062</v>
      </c>
      <c r="B20" s="2">
        <v>2922.03</v>
      </c>
      <c r="C20" t="s">
        <v>179</v>
      </c>
    </row>
    <row r="21" spans="1:3" x14ac:dyDescent="0.25">
      <c r="C21" t="s">
        <v>180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zoomScale="140" zoomScaleNormal="14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17</v>
      </c>
    </row>
    <row r="4" spans="1:3" x14ac:dyDescent="0.25">
      <c r="C4" t="s">
        <v>81</v>
      </c>
    </row>
    <row r="5" spans="1:3" x14ac:dyDescent="0.25">
      <c r="A5" s="3" t="s">
        <v>24</v>
      </c>
      <c r="B5" s="2">
        <f>'Total Orgs'!B28</f>
        <v>3130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SUM(B12:B118)</f>
        <v>0</v>
      </c>
    </row>
    <row r="9" spans="1:3" x14ac:dyDescent="0.25">
      <c r="A9" s="3" t="s">
        <v>25</v>
      </c>
      <c r="B9" s="2">
        <f>B5+B6-B8</f>
        <v>3130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/>
      <c r="B12" s="2"/>
      <c r="C12"/>
    </row>
    <row r="13" spans="1:3" s="14" customFormat="1" x14ac:dyDescent="0.25">
      <c r="A13" s="3"/>
      <c r="B13" s="2"/>
      <c r="C13"/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87</v>
      </c>
    </row>
    <row r="5" spans="1:3" x14ac:dyDescent="0.25">
      <c r="A5" s="3" t="s">
        <v>24</v>
      </c>
      <c r="B5" s="2">
        <f>'Total Orgs'!B29</f>
        <v>1850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SUM(B12:B118)</f>
        <v>1200</v>
      </c>
      <c r="C8" s="41"/>
    </row>
    <row r="9" spans="1:3" x14ac:dyDescent="0.25">
      <c r="A9" s="3" t="s">
        <v>25</v>
      </c>
      <c r="B9" s="2">
        <f>B5+B6-B7-B8</f>
        <v>650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>
        <v>45050</v>
      </c>
      <c r="B12" s="2">
        <v>1200</v>
      </c>
      <c r="C12" t="s">
        <v>161</v>
      </c>
    </row>
    <row r="13" spans="1:3" s="14" customFormat="1" x14ac:dyDescent="0.25">
      <c r="A13" s="3"/>
      <c r="B13" s="2"/>
      <c r="C13" t="s">
        <v>162</v>
      </c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D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18</v>
      </c>
    </row>
    <row r="5" spans="1:3" x14ac:dyDescent="0.25">
      <c r="A5" s="3" t="s">
        <v>24</v>
      </c>
      <c r="B5" s="2">
        <f>'Total Orgs'!B31</f>
        <v>7000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SUM(B12:B117)</f>
        <v>7000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>
        <v>44840</v>
      </c>
      <c r="B12" s="2">
        <v>1351.34</v>
      </c>
      <c r="C12" t="s">
        <v>111</v>
      </c>
    </row>
    <row r="13" spans="1:3" x14ac:dyDescent="0.25">
      <c r="C13" t="s">
        <v>118</v>
      </c>
    </row>
    <row r="14" spans="1:3" x14ac:dyDescent="0.25">
      <c r="A14" s="19"/>
      <c r="B14" s="20">
        <v>2193.5</v>
      </c>
      <c r="C14" s="13" t="s">
        <v>119</v>
      </c>
    </row>
    <row r="15" spans="1:3" x14ac:dyDescent="0.25">
      <c r="C15" t="s">
        <v>120</v>
      </c>
    </row>
    <row r="16" spans="1:3" x14ac:dyDescent="0.25">
      <c r="A16" s="3">
        <v>3.3</v>
      </c>
      <c r="B16" s="2">
        <v>1658.88</v>
      </c>
      <c r="C16" t="s">
        <v>142</v>
      </c>
    </row>
    <row r="17" spans="1:4" s="14" customFormat="1" x14ac:dyDescent="0.25">
      <c r="A17" s="3">
        <v>44993</v>
      </c>
      <c r="B17" s="2">
        <v>1796.28</v>
      </c>
      <c r="C17" t="s">
        <v>176</v>
      </c>
      <c r="D17" s="14">
        <v>2613.96</v>
      </c>
    </row>
    <row r="18" spans="1:4" x14ac:dyDescent="0.25">
      <c r="C18" s="106" t="s">
        <v>186</v>
      </c>
      <c r="D18">
        <v>817.68</v>
      </c>
    </row>
    <row r="19" spans="1:4" x14ac:dyDescent="0.25">
      <c r="C19" t="s">
        <v>197</v>
      </c>
      <c r="D19">
        <f>D17-D18</f>
        <v>1796.2800000000002</v>
      </c>
    </row>
    <row r="20" spans="1:4" s="13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3"/>
  <sheetViews>
    <sheetView zoomScale="150" zoomScaleNormal="15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23</v>
      </c>
      <c r="C1" t="str">
        <f>'Total Orgs'!A1</f>
        <v>Budget 2022-23</v>
      </c>
      <c r="E1" s="110"/>
      <c r="F1" s="111"/>
      <c r="G1" s="43"/>
      <c r="H1" s="44"/>
      <c r="I1" s="45"/>
      <c r="J1" s="45"/>
      <c r="K1" s="45"/>
      <c r="L1" s="45"/>
      <c r="M1" s="46"/>
    </row>
    <row r="2" spans="1:13" x14ac:dyDescent="0.25">
      <c r="E2" s="112"/>
      <c r="F2" s="113"/>
      <c r="G2" s="47"/>
      <c r="H2" s="48"/>
      <c r="I2" s="49"/>
      <c r="J2" s="49"/>
      <c r="K2" s="49"/>
      <c r="L2" s="49"/>
      <c r="M2" s="50"/>
    </row>
    <row r="3" spans="1:13" x14ac:dyDescent="0.25">
      <c r="A3" s="4" t="s">
        <v>31</v>
      </c>
    </row>
    <row r="5" spans="1:13" x14ac:dyDescent="0.25">
      <c r="A5" s="3" t="s">
        <v>24</v>
      </c>
      <c r="B5" s="2">
        <f>'Total Orgs'!B32</f>
        <v>8500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48</v>
      </c>
    </row>
    <row r="8" spans="1:13" x14ac:dyDescent="0.25">
      <c r="A8" s="3" t="s">
        <v>3</v>
      </c>
      <c r="B8" s="2">
        <f>SUM(B12:B123)</f>
        <v>8500</v>
      </c>
    </row>
    <row r="9" spans="1:13" x14ac:dyDescent="0.25">
      <c r="A9" s="3" t="s">
        <v>25</v>
      </c>
      <c r="B9" s="2">
        <f>B5+B6-B8</f>
        <v>0</v>
      </c>
    </row>
    <row r="11" spans="1:13" s="1" customFormat="1" x14ac:dyDescent="0.25">
      <c r="A11" s="5" t="s">
        <v>26</v>
      </c>
      <c r="B11" s="6" t="s">
        <v>27</v>
      </c>
      <c r="C11" s="1" t="s">
        <v>28</v>
      </c>
    </row>
    <row r="12" spans="1:13" x14ac:dyDescent="0.25">
      <c r="A12" s="3">
        <v>44835</v>
      </c>
      <c r="B12" s="2">
        <v>4085.94</v>
      </c>
      <c r="C12" t="s">
        <v>122</v>
      </c>
      <c r="D12">
        <v>219.53</v>
      </c>
    </row>
    <row r="13" spans="1:13" x14ac:dyDescent="0.25">
      <c r="C13" t="s">
        <v>110</v>
      </c>
    </row>
    <row r="14" spans="1:13" x14ac:dyDescent="0.25">
      <c r="B14" s="2">
        <v>1113.8</v>
      </c>
      <c r="C14" t="s">
        <v>121</v>
      </c>
    </row>
    <row r="15" spans="1:13" x14ac:dyDescent="0.25">
      <c r="C15" t="s">
        <v>123</v>
      </c>
    </row>
    <row r="16" spans="1:13" x14ac:dyDescent="0.25">
      <c r="A16" s="3">
        <v>44845</v>
      </c>
      <c r="B16" s="2">
        <v>1750</v>
      </c>
      <c r="C16" t="s">
        <v>112</v>
      </c>
    </row>
    <row r="17" spans="1:3" x14ac:dyDescent="0.25">
      <c r="C17" t="s">
        <v>113</v>
      </c>
    </row>
    <row r="18" spans="1:3" x14ac:dyDescent="0.25">
      <c r="A18" s="3">
        <v>45054</v>
      </c>
      <c r="B18" s="2">
        <v>1000</v>
      </c>
      <c r="C18" t="s">
        <v>173</v>
      </c>
    </row>
    <row r="19" spans="1:3" x14ac:dyDescent="0.25">
      <c r="A19" s="3" t="s">
        <v>174</v>
      </c>
    </row>
    <row r="20" spans="1:3" x14ac:dyDescent="0.25">
      <c r="A20" s="3">
        <v>45118</v>
      </c>
      <c r="B20" s="2">
        <v>550.26</v>
      </c>
      <c r="C20" t="s">
        <v>205</v>
      </c>
    </row>
    <row r="21" spans="1:3" x14ac:dyDescent="0.25">
      <c r="C21" t="s">
        <v>206</v>
      </c>
    </row>
    <row r="29" spans="1:3" x14ac:dyDescent="0.25">
      <c r="A29" s="19"/>
      <c r="B29" s="20"/>
    </row>
    <row r="33" spans="1:3" s="13" customFormat="1" x14ac:dyDescent="0.25">
      <c r="A33" s="3"/>
      <c r="B33" s="2"/>
      <c r="C33"/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38-CA3F-468F-8581-4EEFA5F05749}">
  <sheetPr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23</v>
      </c>
      <c r="C1" t="str">
        <f>'Total Orgs'!A1</f>
        <v>Budget 2022-23</v>
      </c>
      <c r="E1" s="114" t="s">
        <v>59</v>
      </c>
      <c r="F1" s="115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25">
      <c r="E2" s="116">
        <v>43152</v>
      </c>
      <c r="F2" s="117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25">
      <c r="A3" s="4" t="s">
        <v>93</v>
      </c>
    </row>
    <row r="5" spans="1:12" x14ac:dyDescent="0.25">
      <c r="A5" s="3" t="s">
        <v>24</v>
      </c>
      <c r="B5" s="2">
        <f>'Total Orgs'!B33</f>
        <v>1200</v>
      </c>
    </row>
    <row r="6" spans="1:12" x14ac:dyDescent="0.25">
      <c r="A6" s="3" t="s">
        <v>2</v>
      </c>
    </row>
    <row r="7" spans="1:12" x14ac:dyDescent="0.25">
      <c r="A7" s="3" t="s">
        <v>48</v>
      </c>
    </row>
    <row r="8" spans="1:12" x14ac:dyDescent="0.25">
      <c r="A8" s="3" t="s">
        <v>3</v>
      </c>
      <c r="B8" s="2">
        <f>SUM(B12:B121)</f>
        <v>1095</v>
      </c>
    </row>
    <row r="9" spans="1:12" x14ac:dyDescent="0.25">
      <c r="A9" s="3" t="s">
        <v>25</v>
      </c>
      <c r="B9" s="2">
        <f>SUM(B5+B6-B8)</f>
        <v>105</v>
      </c>
    </row>
    <row r="11" spans="1:12" s="1" customFormat="1" x14ac:dyDescent="0.25">
      <c r="A11" s="5" t="s">
        <v>26</v>
      </c>
      <c r="B11" s="6" t="s">
        <v>27</v>
      </c>
      <c r="C11" s="1" t="s">
        <v>28</v>
      </c>
    </row>
    <row r="12" spans="1:12" x14ac:dyDescent="0.25">
      <c r="A12" s="3">
        <v>45083</v>
      </c>
      <c r="B12" s="2">
        <v>513</v>
      </c>
      <c r="C12" t="s">
        <v>154</v>
      </c>
    </row>
    <row r="13" spans="1:12" x14ac:dyDescent="0.25">
      <c r="C13" t="s">
        <v>184</v>
      </c>
    </row>
    <row r="14" spans="1:12" x14ac:dyDescent="0.25">
      <c r="A14" s="3">
        <v>45083</v>
      </c>
      <c r="B14" s="2">
        <v>582</v>
      </c>
      <c r="C14" t="s">
        <v>154</v>
      </c>
    </row>
    <row r="15" spans="1:12" x14ac:dyDescent="0.25">
      <c r="C15" t="s">
        <v>185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85372E2E-F1B0-4E62-975B-AAC407E9C891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23</v>
      </c>
      <c r="C1" t="str">
        <f>'Total Orgs'!A1</f>
        <v>Budget 2022-23</v>
      </c>
      <c r="E1" s="118"/>
      <c r="F1" s="119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25">
      <c r="E2" s="120"/>
      <c r="F2" s="121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25">
      <c r="A3" s="4" t="s">
        <v>29</v>
      </c>
    </row>
    <row r="5" spans="1:12" x14ac:dyDescent="0.25">
      <c r="A5" s="3" t="s">
        <v>24</v>
      </c>
      <c r="B5" s="2">
        <f>'Total Orgs'!B16</f>
        <v>1300</v>
      </c>
    </row>
    <row r="6" spans="1:12" x14ac:dyDescent="0.25">
      <c r="A6" s="3" t="s">
        <v>2</v>
      </c>
    </row>
    <row r="7" spans="1:12" x14ac:dyDescent="0.25">
      <c r="A7" s="3" t="s">
        <v>48</v>
      </c>
      <c r="B7" s="2">
        <f>'Total Orgs'!D16</f>
        <v>0</v>
      </c>
    </row>
    <row r="8" spans="1:12" x14ac:dyDescent="0.25">
      <c r="A8" s="3" t="s">
        <v>3</v>
      </c>
      <c r="B8" s="2">
        <f>SUM(B12:B121)</f>
        <v>621.07000000000005</v>
      </c>
    </row>
    <row r="9" spans="1:12" x14ac:dyDescent="0.25">
      <c r="A9" s="3" t="s">
        <v>25</v>
      </c>
      <c r="B9" s="2">
        <f>SUM(B5+B6-B7-B8)</f>
        <v>678.93</v>
      </c>
    </row>
    <row r="11" spans="1:12" s="1" customFormat="1" x14ac:dyDescent="0.25">
      <c r="A11" s="5" t="s">
        <v>26</v>
      </c>
      <c r="B11" s="6" t="s">
        <v>27</v>
      </c>
      <c r="C11" s="1" t="s">
        <v>28</v>
      </c>
    </row>
    <row r="12" spans="1:12" x14ac:dyDescent="0.25">
      <c r="A12" s="3">
        <v>45148</v>
      </c>
      <c r="B12" s="2">
        <v>621.07000000000005</v>
      </c>
      <c r="C12" t="s">
        <v>213</v>
      </c>
    </row>
    <row r="13" spans="1:12" x14ac:dyDescent="0.25">
      <c r="C13" t="s">
        <v>214</v>
      </c>
    </row>
    <row r="14" spans="1:12" x14ac:dyDescent="0.25">
      <c r="C14" t="s">
        <v>215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19</v>
      </c>
    </row>
    <row r="5" spans="1:3" x14ac:dyDescent="0.25">
      <c r="A5" s="3" t="s">
        <v>24</v>
      </c>
      <c r="B5" s="2">
        <f>'Total Orgs'!B34</f>
        <v>1300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SUM(B12:B116)</f>
        <v>1300</v>
      </c>
    </row>
    <row r="9" spans="1:3" x14ac:dyDescent="0.25">
      <c r="A9" s="3" t="s">
        <v>25</v>
      </c>
      <c r="B9" s="2">
        <f>SUM(B5-B6-B8)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44982</v>
      </c>
      <c r="B12" s="2">
        <v>1300</v>
      </c>
      <c r="C12" t="s">
        <v>137</v>
      </c>
    </row>
    <row r="13" spans="1:3" x14ac:dyDescent="0.25">
      <c r="C13" t="s">
        <v>138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23</v>
      </c>
      <c r="C1" t="str">
        <f>'Total Orgs'!A1</f>
        <v>Budget 2022-23</v>
      </c>
    </row>
    <row r="2" spans="1:9" ht="15.75" customHeight="1" x14ac:dyDescent="0.25">
      <c r="E2" s="14"/>
      <c r="F2" s="14"/>
      <c r="G2" s="14"/>
      <c r="H2" s="14"/>
      <c r="I2" s="14"/>
    </row>
    <row r="3" spans="1:9" x14ac:dyDescent="0.25">
      <c r="A3" s="4" t="s">
        <v>8</v>
      </c>
      <c r="E3" s="14"/>
      <c r="F3" s="14"/>
      <c r="G3" s="14"/>
      <c r="H3" s="14"/>
      <c r="I3" s="14"/>
    </row>
    <row r="5" spans="1:9" x14ac:dyDescent="0.25">
      <c r="A5" s="3" t="s">
        <v>24</v>
      </c>
      <c r="B5" s="2">
        <f>'Total Orgs'!B5</f>
        <v>10000</v>
      </c>
    </row>
    <row r="6" spans="1:9" x14ac:dyDescent="0.25">
      <c r="A6" s="3" t="s">
        <v>2</v>
      </c>
    </row>
    <row r="7" spans="1:9" x14ac:dyDescent="0.25">
      <c r="A7" s="3" t="s">
        <v>48</v>
      </c>
    </row>
    <row r="8" spans="1:9" x14ac:dyDescent="0.25">
      <c r="A8" s="3" t="s">
        <v>3</v>
      </c>
      <c r="B8" s="2">
        <f>SUM(B12:B116)</f>
        <v>9999.630000000001</v>
      </c>
    </row>
    <row r="9" spans="1:9" x14ac:dyDescent="0.25">
      <c r="A9" s="3" t="s">
        <v>25</v>
      </c>
      <c r="B9" s="2">
        <f>B5+B6-B8</f>
        <v>0.36999999999898137</v>
      </c>
    </row>
    <row r="11" spans="1:9" s="1" customFormat="1" x14ac:dyDescent="0.25">
      <c r="A11" s="5" t="s">
        <v>26</v>
      </c>
      <c r="B11" s="6" t="s">
        <v>27</v>
      </c>
      <c r="C11" s="1" t="s">
        <v>28</v>
      </c>
    </row>
    <row r="12" spans="1:9" x14ac:dyDescent="0.25">
      <c r="A12" s="3">
        <v>44826</v>
      </c>
      <c r="B12" s="2">
        <v>3246.53</v>
      </c>
      <c r="C12" t="s">
        <v>101</v>
      </c>
    </row>
    <row r="13" spans="1:9" x14ac:dyDescent="0.25">
      <c r="C13" t="s">
        <v>102</v>
      </c>
    </row>
    <row r="14" spans="1:9" x14ac:dyDescent="0.25">
      <c r="C14" t="s">
        <v>103</v>
      </c>
    </row>
    <row r="15" spans="1:9" x14ac:dyDescent="0.25">
      <c r="A15" s="3">
        <v>44859</v>
      </c>
      <c r="B15" s="2">
        <v>529.1</v>
      </c>
      <c r="C15" t="s">
        <v>114</v>
      </c>
    </row>
    <row r="16" spans="1:9" x14ac:dyDescent="0.25">
      <c r="C16" t="s">
        <v>115</v>
      </c>
    </row>
    <row r="17" spans="1:3" x14ac:dyDescent="0.25">
      <c r="A17" s="3">
        <v>44952</v>
      </c>
      <c r="B17" s="2">
        <v>1100</v>
      </c>
      <c r="C17" t="s">
        <v>127</v>
      </c>
    </row>
    <row r="18" spans="1:3" s="17" customFormat="1" x14ac:dyDescent="0.25">
      <c r="A18" s="3"/>
      <c r="B18" s="2"/>
      <c r="C18" t="s">
        <v>126</v>
      </c>
    </row>
    <row r="19" spans="1:3" s="14" customFormat="1" x14ac:dyDescent="0.25">
      <c r="A19" s="3">
        <v>45082</v>
      </c>
      <c r="B19" s="2">
        <v>3624</v>
      </c>
      <c r="C19" t="s">
        <v>187</v>
      </c>
    </row>
    <row r="20" spans="1:3" x14ac:dyDescent="0.25">
      <c r="C20" t="s">
        <v>188</v>
      </c>
    </row>
    <row r="21" spans="1:3" x14ac:dyDescent="0.25">
      <c r="A21" s="3">
        <v>45083</v>
      </c>
      <c r="B21" s="2">
        <v>1000</v>
      </c>
      <c r="C21" t="s">
        <v>189</v>
      </c>
    </row>
    <row r="22" spans="1:3" x14ac:dyDescent="0.25">
      <c r="C22" t="s">
        <v>190</v>
      </c>
    </row>
    <row r="23" spans="1:3" x14ac:dyDescent="0.25">
      <c r="A23" s="3">
        <v>45129</v>
      </c>
      <c r="B23" s="2">
        <v>500</v>
      </c>
    </row>
    <row r="24" spans="1:3" x14ac:dyDescent="0.25">
      <c r="C24" t="s">
        <v>208</v>
      </c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13"/>
  <sheetViews>
    <sheetView zoomScale="160" zoomScaleNormal="16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75</v>
      </c>
    </row>
    <row r="5" spans="1:3" x14ac:dyDescent="0.25">
      <c r="A5" s="3" t="s">
        <v>24</v>
      </c>
      <c r="B5" s="2">
        <f>'Total Orgs'!B35</f>
        <v>1040</v>
      </c>
    </row>
    <row r="6" spans="1:3" x14ac:dyDescent="0.25">
      <c r="A6" s="3" t="s">
        <v>2</v>
      </c>
    </row>
    <row r="7" spans="1:3" x14ac:dyDescent="0.25">
      <c r="A7" s="3" t="s">
        <v>48</v>
      </c>
      <c r="B7" s="2">
        <v>0</v>
      </c>
    </row>
    <row r="8" spans="1:3" x14ac:dyDescent="0.25">
      <c r="A8" s="3" t="s">
        <v>3</v>
      </c>
      <c r="B8" s="2">
        <f>SUM(B12:B116)</f>
        <v>108.31</v>
      </c>
    </row>
    <row r="9" spans="1:3" x14ac:dyDescent="0.25">
      <c r="A9" s="3" t="s">
        <v>25</v>
      </c>
      <c r="B9" s="2">
        <f>SUM(B5-B6-B7-B8)</f>
        <v>931.69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44977</v>
      </c>
      <c r="B12" s="2">
        <v>108.31</v>
      </c>
      <c r="C12" t="s">
        <v>130</v>
      </c>
    </row>
    <row r="13" spans="1:3" x14ac:dyDescent="0.25">
      <c r="C13" t="s">
        <v>131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52</v>
      </c>
    </row>
    <row r="5" spans="1:3" x14ac:dyDescent="0.25">
      <c r="A5" s="3" t="s">
        <v>24</v>
      </c>
      <c r="B5" s="2">
        <f>'Total Orgs'!B36</f>
        <v>930</v>
      </c>
    </row>
    <row r="6" spans="1:3" x14ac:dyDescent="0.25">
      <c r="A6" s="3" t="s">
        <v>2</v>
      </c>
    </row>
    <row r="7" spans="1:3" x14ac:dyDescent="0.25">
      <c r="A7" s="3" t="s">
        <v>48</v>
      </c>
      <c r="B7" s="2">
        <f>'Total Orgs'!D36</f>
        <v>0</v>
      </c>
    </row>
    <row r="8" spans="1:3" x14ac:dyDescent="0.25">
      <c r="A8" s="3" t="s">
        <v>3</v>
      </c>
      <c r="B8" s="2">
        <f>SUM(B12:B118)</f>
        <v>930</v>
      </c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45064</v>
      </c>
      <c r="B12" s="2">
        <v>930</v>
      </c>
      <c r="C12" t="s">
        <v>181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68</v>
      </c>
    </row>
    <row r="5" spans="1:3" x14ac:dyDescent="0.25">
      <c r="A5" s="3" t="s">
        <v>24</v>
      </c>
      <c r="B5" s="2">
        <f>'Total Orgs'!B38</f>
        <v>1690</v>
      </c>
    </row>
    <row r="6" spans="1:3" x14ac:dyDescent="0.25">
      <c r="A6" s="3" t="s">
        <v>2</v>
      </c>
    </row>
    <row r="7" spans="1:3" s="14" customFormat="1" x14ac:dyDescent="0.25">
      <c r="A7" s="12" t="s">
        <v>48</v>
      </c>
      <c r="B7" s="11"/>
      <c r="C7" s="13"/>
    </row>
    <row r="8" spans="1:3" x14ac:dyDescent="0.25">
      <c r="A8" s="3" t="s">
        <v>3</v>
      </c>
      <c r="B8" s="2">
        <f>SUM(B12:B119)</f>
        <v>1495.02</v>
      </c>
    </row>
    <row r="9" spans="1:3" x14ac:dyDescent="0.25">
      <c r="A9" s="3" t="s">
        <v>25</v>
      </c>
      <c r="B9" s="2">
        <f>SUM(B5+B6+B7-B8)</f>
        <v>194.98000000000002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44952</v>
      </c>
      <c r="B12" s="2">
        <v>660</v>
      </c>
      <c r="C12" t="s">
        <v>124</v>
      </c>
    </row>
    <row r="13" spans="1:3" x14ac:dyDescent="0.25">
      <c r="C13" t="s">
        <v>125</v>
      </c>
    </row>
    <row r="14" spans="1:3" x14ac:dyDescent="0.25">
      <c r="A14" s="3">
        <v>45099</v>
      </c>
      <c r="B14" s="2">
        <v>390</v>
      </c>
      <c r="C14" t="s">
        <v>124</v>
      </c>
    </row>
    <row r="15" spans="1:3" x14ac:dyDescent="0.25">
      <c r="C15" t="s">
        <v>193</v>
      </c>
    </row>
    <row r="16" spans="1:3" x14ac:dyDescent="0.25">
      <c r="A16" s="3">
        <v>45099</v>
      </c>
      <c r="B16" s="2">
        <v>179</v>
      </c>
      <c r="C16" t="s">
        <v>124</v>
      </c>
    </row>
    <row r="17" spans="1:3" x14ac:dyDescent="0.25">
      <c r="C17" t="s">
        <v>194</v>
      </c>
    </row>
    <row r="18" spans="1:3" x14ac:dyDescent="0.25">
      <c r="A18" s="3">
        <v>45132</v>
      </c>
      <c r="B18" s="2">
        <v>266.02</v>
      </c>
      <c r="C18" t="s">
        <v>132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30</v>
      </c>
    </row>
    <row r="5" spans="1:3" x14ac:dyDescent="0.25">
      <c r="A5" s="3" t="s">
        <v>24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25</v>
      </c>
      <c r="B8" s="2">
        <f>SUM(B5+B6-B7)</f>
        <v>0</v>
      </c>
    </row>
    <row r="10" spans="1:3" s="1" customFormat="1" x14ac:dyDescent="0.25">
      <c r="A10" s="5" t="s">
        <v>26</v>
      </c>
      <c r="B10" s="6" t="s">
        <v>27</v>
      </c>
      <c r="C10" s="1" t="s">
        <v>28</v>
      </c>
    </row>
    <row r="11" spans="1:3" x14ac:dyDescent="0.25">
      <c r="C11" s="9"/>
    </row>
    <row r="15" spans="1:3" x14ac:dyDescent="0.25">
      <c r="C15" s="40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2</v>
      </c>
    </row>
    <row r="5" spans="1:3" x14ac:dyDescent="0.25">
      <c r="A5" s="3" t="s">
        <v>24</v>
      </c>
      <c r="B5" s="2">
        <v>5000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25</v>
      </c>
      <c r="B8" s="2">
        <f>SUM(B5+B6-B7)</f>
        <v>5000</v>
      </c>
    </row>
    <row r="10" spans="1:3" s="1" customFormat="1" x14ac:dyDescent="0.25">
      <c r="A10" s="5" t="s">
        <v>26</v>
      </c>
      <c r="B10" s="6" t="s">
        <v>27</v>
      </c>
      <c r="C10" s="1" t="s">
        <v>28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5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80</v>
      </c>
    </row>
    <row r="5" spans="1:3" x14ac:dyDescent="0.25">
      <c r="A5" s="3" t="s">
        <v>24</v>
      </c>
      <c r="B5" s="2">
        <f>'Total Orgs'!B30</f>
        <v>0</v>
      </c>
    </row>
    <row r="6" spans="1:3" x14ac:dyDescent="0.25">
      <c r="A6" s="3" t="s">
        <v>2</v>
      </c>
      <c r="B6" s="2">
        <v>500</v>
      </c>
    </row>
    <row r="7" spans="1:3" x14ac:dyDescent="0.25">
      <c r="A7" s="12" t="s">
        <v>48</v>
      </c>
      <c r="B7" s="11"/>
      <c r="C7" s="13"/>
    </row>
    <row r="8" spans="1:3" x14ac:dyDescent="0.25">
      <c r="A8" s="3" t="s">
        <v>3</v>
      </c>
      <c r="B8" s="2">
        <f>SUM(B12:B121)</f>
        <v>500</v>
      </c>
      <c r="C8" s="41"/>
    </row>
    <row r="9" spans="1:3" x14ac:dyDescent="0.25">
      <c r="A9" s="3" t="s">
        <v>25</v>
      </c>
      <c r="B9" s="2">
        <f>SUM(B5+B6-B7-B8)</f>
        <v>0</v>
      </c>
    </row>
    <row r="11" spans="1:3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45051</v>
      </c>
      <c r="B12" s="2">
        <v>400</v>
      </c>
      <c r="C12" t="s">
        <v>163</v>
      </c>
    </row>
    <row r="13" spans="1:3" x14ac:dyDescent="0.25">
      <c r="C13" t="s">
        <v>164</v>
      </c>
    </row>
    <row r="14" spans="1:3" x14ac:dyDescent="0.25">
      <c r="A14" s="3">
        <v>45051</v>
      </c>
      <c r="B14" s="2">
        <v>100</v>
      </c>
      <c r="C14" t="s">
        <v>165</v>
      </c>
    </row>
    <row r="15" spans="1:3" x14ac:dyDescent="0.25">
      <c r="C15" t="s">
        <v>166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D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58</v>
      </c>
    </row>
    <row r="5" spans="1:3" x14ac:dyDescent="0.25">
      <c r="A5" s="3" t="s">
        <v>24</v>
      </c>
      <c r="B5" s="2">
        <f>'Total Orgs'!B6</f>
        <v>2000</v>
      </c>
    </row>
    <row r="6" spans="1:3" x14ac:dyDescent="0.25">
      <c r="A6" s="3" t="s">
        <v>2</v>
      </c>
      <c r="B6" s="2">
        <v>500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SUM(B12:B115)</f>
        <v>2500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44979</v>
      </c>
      <c r="B12" s="2">
        <v>356.56</v>
      </c>
      <c r="C12" t="s">
        <v>135</v>
      </c>
    </row>
    <row r="13" spans="1:3" x14ac:dyDescent="0.25">
      <c r="C13" t="s">
        <v>136</v>
      </c>
    </row>
    <row r="14" spans="1:3" x14ac:dyDescent="0.25">
      <c r="A14" s="3">
        <v>44979</v>
      </c>
      <c r="B14" s="2">
        <v>230</v>
      </c>
      <c r="C14" t="s">
        <v>135</v>
      </c>
    </row>
    <row r="15" spans="1:3" x14ac:dyDescent="0.25">
      <c r="C15" t="s">
        <v>151</v>
      </c>
    </row>
    <row r="16" spans="1:3" x14ac:dyDescent="0.25">
      <c r="A16" s="3">
        <v>44991</v>
      </c>
      <c r="B16" s="2">
        <v>106.82</v>
      </c>
      <c r="C16" t="s">
        <v>143</v>
      </c>
    </row>
    <row r="17" spans="1:4" x14ac:dyDescent="0.25">
      <c r="C17" t="s">
        <v>144</v>
      </c>
    </row>
    <row r="18" spans="1:4" s="17" customFormat="1" x14ac:dyDescent="0.25">
      <c r="A18" s="3">
        <v>45036</v>
      </c>
      <c r="B18" s="2">
        <v>1267.05</v>
      </c>
      <c r="C18" t="s">
        <v>152</v>
      </c>
      <c r="D18" s="17">
        <f>1267.05-99</f>
        <v>1168.05</v>
      </c>
    </row>
    <row r="19" spans="1:4" s="14" customFormat="1" x14ac:dyDescent="0.25">
      <c r="A19" s="3"/>
      <c r="B19" s="2"/>
      <c r="C19" t="s">
        <v>153</v>
      </c>
    </row>
    <row r="20" spans="1:4" x14ac:dyDescent="0.25">
      <c r="A20" s="3">
        <v>45054</v>
      </c>
      <c r="B20" s="2">
        <v>539.57000000000005</v>
      </c>
      <c r="C20" t="s">
        <v>167</v>
      </c>
    </row>
    <row r="21" spans="1:4" x14ac:dyDescent="0.25">
      <c r="C21" t="s">
        <v>168</v>
      </c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9</v>
      </c>
      <c r="C3" t="s">
        <v>82</v>
      </c>
    </row>
    <row r="5" spans="1:3" x14ac:dyDescent="0.25">
      <c r="A5" s="3" t="s">
        <v>24</v>
      </c>
      <c r="B5" s="2">
        <f>'Total Orgs'!B7</f>
        <v>6500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SUM(B12:B109)</f>
        <v>6500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44977</v>
      </c>
      <c r="B12" s="2">
        <v>221.01</v>
      </c>
      <c r="C12" t="s">
        <v>128</v>
      </c>
    </row>
    <row r="13" spans="1:3" x14ac:dyDescent="0.25">
      <c r="C13" t="s">
        <v>129</v>
      </c>
    </row>
    <row r="14" spans="1:3" x14ac:dyDescent="0.25">
      <c r="C14" t="s">
        <v>147</v>
      </c>
    </row>
    <row r="15" spans="1:3" x14ac:dyDescent="0.25">
      <c r="A15" s="3">
        <v>44977</v>
      </c>
      <c r="C15" t="s">
        <v>201</v>
      </c>
    </row>
    <row r="16" spans="1:3" x14ac:dyDescent="0.25">
      <c r="C16" t="s">
        <v>198</v>
      </c>
    </row>
    <row r="17" spans="1:3" x14ac:dyDescent="0.25">
      <c r="C17" t="s">
        <v>199</v>
      </c>
    </row>
    <row r="18" spans="1:3" x14ac:dyDescent="0.25">
      <c r="A18" s="3">
        <v>44984</v>
      </c>
      <c r="C18" t="s">
        <v>202</v>
      </c>
    </row>
    <row r="19" spans="1:3" x14ac:dyDescent="0.25">
      <c r="C19" t="s">
        <v>200</v>
      </c>
    </row>
    <row r="20" spans="1:3" x14ac:dyDescent="0.25">
      <c r="C20" t="s">
        <v>199</v>
      </c>
    </row>
    <row r="21" spans="1:3" x14ac:dyDescent="0.25">
      <c r="A21" s="3">
        <v>45114</v>
      </c>
      <c r="B21" s="2">
        <v>6278.99</v>
      </c>
      <c r="C21" t="s">
        <v>203</v>
      </c>
    </row>
    <row r="22" spans="1:3" x14ac:dyDescent="0.25">
      <c r="C22" t="s">
        <v>204</v>
      </c>
    </row>
    <row r="39" spans="1:3" x14ac:dyDescent="0.25">
      <c r="A39" s="12"/>
      <c r="B39" s="11"/>
      <c r="C39" s="13"/>
    </row>
    <row r="53" spans="1:3" s="14" customFormat="1" x14ac:dyDescent="0.25">
      <c r="A53" s="3"/>
      <c r="B53" s="2"/>
      <c r="C53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7</v>
      </c>
    </row>
    <row r="5" spans="1:3" x14ac:dyDescent="0.25">
      <c r="A5" s="3" t="s">
        <v>24</v>
      </c>
      <c r="B5" s="2">
        <f>'Total Orgs'!B8</f>
        <v>2700</v>
      </c>
    </row>
    <row r="6" spans="1:3" x14ac:dyDescent="0.25">
      <c r="A6" s="3" t="s">
        <v>2</v>
      </c>
      <c r="B6" s="2">
        <v>400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SUM(B12:B105)</f>
        <v>3109.62</v>
      </c>
    </row>
    <row r="9" spans="1:3" x14ac:dyDescent="0.25">
      <c r="A9" s="3" t="s">
        <v>25</v>
      </c>
      <c r="B9" s="2">
        <f>B5+B6-B8</f>
        <v>-9.6199999999998909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44982</v>
      </c>
      <c r="B12" s="2">
        <v>338.1</v>
      </c>
      <c r="C12" t="s">
        <v>139</v>
      </c>
    </row>
    <row r="13" spans="1:3" x14ac:dyDescent="0.25">
      <c r="C13" t="s">
        <v>141</v>
      </c>
    </row>
    <row r="14" spans="1:3" x14ac:dyDescent="0.25">
      <c r="A14" s="3">
        <v>44982</v>
      </c>
      <c r="B14" s="2">
        <v>225.4</v>
      </c>
      <c r="C14" t="s">
        <v>139</v>
      </c>
    </row>
    <row r="15" spans="1:3" x14ac:dyDescent="0.25">
      <c r="C15" t="s">
        <v>140</v>
      </c>
    </row>
    <row r="16" spans="1:3" x14ac:dyDescent="0.25">
      <c r="A16" s="3">
        <v>45042</v>
      </c>
      <c r="B16" s="2">
        <v>850.62</v>
      </c>
      <c r="C16" t="s">
        <v>154</v>
      </c>
    </row>
    <row r="17" spans="1:3" x14ac:dyDescent="0.25">
      <c r="C17" t="s">
        <v>155</v>
      </c>
    </row>
    <row r="18" spans="1:3" x14ac:dyDescent="0.25">
      <c r="A18" s="3">
        <v>45042</v>
      </c>
      <c r="B18" s="2">
        <v>670.2</v>
      </c>
      <c r="C18" t="s">
        <v>154</v>
      </c>
    </row>
    <row r="19" spans="1:3" x14ac:dyDescent="0.25">
      <c r="C19" t="s">
        <v>156</v>
      </c>
    </row>
    <row r="20" spans="1:3" x14ac:dyDescent="0.25">
      <c r="A20" s="3">
        <v>45042</v>
      </c>
      <c r="B20" s="2">
        <v>18</v>
      </c>
      <c r="C20" t="s">
        <v>157</v>
      </c>
    </row>
    <row r="22" spans="1:3" x14ac:dyDescent="0.25">
      <c r="A22" s="3">
        <v>45047</v>
      </c>
      <c r="B22" s="2">
        <v>1007.3</v>
      </c>
      <c r="C22" t="s">
        <v>154</v>
      </c>
    </row>
    <row r="23" spans="1:3" x14ac:dyDescent="0.25">
      <c r="C23" t="s">
        <v>158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86</v>
      </c>
    </row>
    <row r="5" spans="1:3" x14ac:dyDescent="0.25">
      <c r="A5" s="3" t="s">
        <v>24</v>
      </c>
      <c r="B5" s="2">
        <f>'Total Orgs'!B9</f>
        <v>1170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SUM(B12:B105)</f>
        <v>777.92</v>
      </c>
    </row>
    <row r="9" spans="1:3" x14ac:dyDescent="0.25">
      <c r="A9" s="3" t="s">
        <v>25</v>
      </c>
      <c r="B9" s="2">
        <f>B5+B6-B8</f>
        <v>392.08000000000004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45139</v>
      </c>
      <c r="B12" s="2">
        <v>777.92</v>
      </c>
      <c r="C12" t="s">
        <v>154</v>
      </c>
    </row>
    <row r="13" spans="1:3" x14ac:dyDescent="0.25">
      <c r="C13" t="s">
        <v>210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2022-23</v>
      </c>
    </row>
    <row r="3" spans="1:3" x14ac:dyDescent="0.25">
      <c r="A3" s="4" t="s">
        <v>78</v>
      </c>
    </row>
    <row r="5" spans="1:3" x14ac:dyDescent="0.25">
      <c r="A5" s="3" t="s">
        <v>24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25</v>
      </c>
      <c r="B9" s="2">
        <f>B5+B6-B8</f>
        <v>500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37" ht="15.75" customHeight="1" x14ac:dyDescent="0.25"/>
    <row r="53" spans="1:3" s="14" customFormat="1" x14ac:dyDescent="0.25">
      <c r="A53" s="12"/>
      <c r="B53" s="11"/>
      <c r="C53" s="1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23</v>
      </c>
      <c r="B1" s="2"/>
      <c r="C1" t="str">
        <f>'Total Orgs'!A1</f>
        <v>Budget 2022-23</v>
      </c>
    </row>
    <row r="2" spans="1:3" x14ac:dyDescent="0.25">
      <c r="A2" s="3"/>
      <c r="B2" s="2"/>
    </row>
    <row r="3" spans="1:3" x14ac:dyDescent="0.25">
      <c r="A3" s="4" t="s">
        <v>33</v>
      </c>
      <c r="B3" s="2"/>
    </row>
    <row r="4" spans="1:3" x14ac:dyDescent="0.25">
      <c r="A4" s="3"/>
      <c r="B4" s="2"/>
    </row>
    <row r="5" spans="1:3" x14ac:dyDescent="0.25">
      <c r="A5" s="3" t="s">
        <v>24</v>
      </c>
      <c r="B5" s="2">
        <f>'Total Orgs'!B11</f>
        <v>0</v>
      </c>
    </row>
    <row r="6" spans="1:3" x14ac:dyDescent="0.25">
      <c r="A6" s="3" t="s">
        <v>2</v>
      </c>
      <c r="B6" s="2">
        <v>500</v>
      </c>
    </row>
    <row r="7" spans="1:3" x14ac:dyDescent="0.25">
      <c r="A7" s="3" t="s">
        <v>48</v>
      </c>
      <c r="B7" s="2"/>
    </row>
    <row r="8" spans="1:3" x14ac:dyDescent="0.25">
      <c r="A8" s="3" t="s">
        <v>3</v>
      </c>
      <c r="B8" s="2">
        <f>SUM(B12:B123)</f>
        <v>500</v>
      </c>
    </row>
    <row r="9" spans="1:3" x14ac:dyDescent="0.25">
      <c r="A9" s="3" t="s">
        <v>25</v>
      </c>
      <c r="B9" s="2">
        <f>B5+B6-B8</f>
        <v>0</v>
      </c>
    </row>
    <row r="10" spans="1:3" x14ac:dyDescent="0.25">
      <c r="A10" s="3"/>
      <c r="B10" s="2"/>
    </row>
    <row r="11" spans="1:3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12">
        <v>45024</v>
      </c>
      <c r="B12" s="69">
        <v>500</v>
      </c>
      <c r="C12" s="13" t="s">
        <v>195</v>
      </c>
    </row>
    <row r="13" spans="1:3" x14ac:dyDescent="0.25">
      <c r="B13" s="70"/>
      <c r="C13" t="s">
        <v>196</v>
      </c>
    </row>
    <row r="14" spans="1:3" x14ac:dyDescent="0.25">
      <c r="A14" s="3"/>
      <c r="B14" s="70"/>
    </row>
    <row r="15" spans="1:3" s="14" customFormat="1" x14ac:dyDescent="0.25">
      <c r="A15" s="12"/>
      <c r="B15" s="69"/>
      <c r="C15" s="13"/>
    </row>
    <row r="16" spans="1:3" x14ac:dyDescent="0.25">
      <c r="A16" s="68"/>
      <c r="B16" s="70"/>
    </row>
    <row r="17" spans="1:3" x14ac:dyDescent="0.25">
      <c r="A17" s="3"/>
      <c r="B17" s="70"/>
    </row>
    <row r="18" spans="1:3" x14ac:dyDescent="0.25">
      <c r="A18" s="33"/>
      <c r="B18" s="70"/>
      <c r="C18" s="13"/>
    </row>
    <row r="19" spans="1:3" x14ac:dyDescent="0.25">
      <c r="A19" s="33"/>
      <c r="B19" s="70"/>
    </row>
    <row r="20" spans="1:3" x14ac:dyDescent="0.25">
      <c r="A20" s="33"/>
      <c r="B20" s="70"/>
    </row>
    <row r="21" spans="1:3" s="14" customFormat="1" x14ac:dyDescent="0.25">
      <c r="A21" s="34"/>
      <c r="B21" s="69"/>
      <c r="C21" s="13"/>
    </row>
    <row r="22" spans="1:3" x14ac:dyDescent="0.25">
      <c r="A22" s="33"/>
    </row>
    <row r="23" spans="1:3" x14ac:dyDescent="0.25">
      <c r="A23" s="33"/>
    </row>
    <row r="24" spans="1:3" x14ac:dyDescent="0.25">
      <c r="A24" s="33"/>
    </row>
    <row r="25" spans="1:3" x14ac:dyDescent="0.25">
      <c r="A25" s="33"/>
    </row>
    <row r="26" spans="1:3" x14ac:dyDescent="0.25">
      <c r="A26" s="33"/>
    </row>
    <row r="27" spans="1:3" x14ac:dyDescent="0.25">
      <c r="A27" s="33"/>
    </row>
    <row r="28" spans="1:3" x14ac:dyDescent="0.25">
      <c r="A28" s="33"/>
    </row>
    <row r="29" spans="1:3" x14ac:dyDescent="0.25">
      <c r="A29" s="33"/>
    </row>
    <row r="30" spans="1:3" x14ac:dyDescent="0.25">
      <c r="A30" s="33"/>
    </row>
    <row r="31" spans="1:3" x14ac:dyDescent="0.25">
      <c r="A31" s="33"/>
    </row>
    <row r="32" spans="1:3" x14ac:dyDescent="0.25">
      <c r="A32" s="3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SPE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2023-08-30T15:34:19Z</dcterms:modified>
</cp:coreProperties>
</file>